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Operating" sheetId="1" r:id="rId1"/>
  </sheets>
  <definedNames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<sst xmlns="http://schemas.openxmlformats.org/spreadsheetml/2006/main" count="872" uniqueCount="606">
  <si>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</si>
  <si>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</si>
  <si>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</si>
  <si>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</si>
  <si>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</si>
  <si>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</si>
  <si>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</si>
  <si>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</si>
  <si>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</si>
  <si>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</si>
  <si>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</si>
  <si>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</si>
  <si>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</si>
  <si>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</si>
  <si>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</si>
  <si>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</si>
  <si>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</si>
  <si>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</si>
  <si>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</si>
  <si>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</si>
  <si>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</si>
  <si>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</si>
  <si>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</si>
  <si>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</si>
  <si>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</si>
  <si>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</si>
  <si>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</si>
  <si>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</si>
  <si>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</si>
  <si>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</si>
  <si>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</si>
  <si>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</si>
  <si>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</si>
  <si>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</si>
  <si>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</si>
  <si>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</si>
  <si>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</si>
  <si>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</si>
  <si>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</si>
  <si>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</si>
  <si>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</si>
  <si>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</si>
  <si>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</si>
  <si>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</si>
  <si>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</si>
  <si>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</si>
  <si>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</si>
  <si>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</si>
  <si>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</si>
  <si>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</si>
  <si>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</si>
  <si>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</si>
  <si>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</si>
  <si>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</si>
  <si>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</si>
  <si>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</si>
  <si>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</si>
  <si>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</si>
  <si>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</si>
  <si>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</si>
  <si>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</si>
  <si>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</si>
  <si>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</si>
  <si>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</si>
  <si>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</si>
  <si>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</si>
  <si>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</si>
  <si>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</si>
  <si>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</si>
  <si>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</si>
  <si>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</si>
  <si>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</si>
  <si>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</si>
  <si>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</si>
  <si>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</si>
  <si>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</si>
  <si>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</si>
  <si>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</si>
  <si>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</si>
  <si>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</si>
  <si>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</si>
  <si>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</si>
  <si>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</si>
  <si>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</si>
  <si>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</si>
  <si>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</si>
  <si>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</si>
  <si>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</si>
  <si>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</si>
  <si>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</si>
  <si>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</si>
  <si>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</si>
  <si>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</si>
  <si>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</si>
  <si>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</si>
  <si>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</si>
  <si>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</si>
  <si>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</si>
  <si>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</si>
  <si>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</si>
  <si>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</si>
  <si>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</si>
  <si>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</si>
  <si>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</si>
  <si>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</si>
  <si>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</si>
  <si>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</si>
  <si>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</si>
  <si>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</si>
  <si>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</si>
  <si>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</si>
  <si>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</si>
  <si>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</si>
  <si>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</si>
  <si>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</si>
  <si>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</si>
  <si>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</si>
  <si>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</si>
  <si>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</si>
  <si>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</si>
  <si>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</si>
  <si>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</si>
  <si>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</si>
  <si>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</si>
  <si>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</si>
  <si>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</si>
  <si>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</si>
  <si>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</si>
  <si>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</si>
  <si>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</si>
  <si>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</si>
  <si>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</si>
  <si>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</si>
  <si>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</si>
  <si>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</si>
  <si>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</si>
  <si>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</si>
  <si>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</si>
  <si>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</si>
  <si>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</si>
  <si>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</si>
  <si>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</si>
  <si>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</si>
  <si>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</si>
  <si>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</si>
  <si>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</si>
  <si>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</si>
  <si>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</si>
  <si>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</si>
  <si>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</si>
  <si>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</si>
  <si>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</si>
  <si>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</si>
  <si>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</si>
  <si>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</si>
  <si>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</si>
  <si>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</si>
  <si>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</si>
  <si>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</si>
  <si>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</si>
  <si>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</si>
  <si>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</si>
  <si>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</si>
  <si>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</si>
  <si>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</si>
  <si>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</si>
  <si>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</si>
  <si>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</si>
  <si>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</si>
  <si>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</si>
  <si>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</si>
  <si>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</si>
  <si>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</si>
  <si>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</si>
  <si>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</si>
  <si>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</si>
  <si>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</si>
  <si>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</si>
  <si>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</si>
  <si>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</si>
  <si>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</si>
  <si>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</si>
  <si>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</si>
  <si>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</si>
  <si>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</si>
  <si>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</si>
  <si>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</si>
  <si>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</si>
  <si>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</si>
  <si>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</si>
  <si>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</si>
  <si>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</si>
  <si>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</si>
  <si>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</si>
  <si>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</si>
  <si>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</si>
  <si>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</si>
  <si>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</si>
  <si>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</si>
  <si>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</si>
  <si>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</si>
  <si>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</si>
  <si>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</si>
  <si>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</si>
  <si>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</si>
  <si>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</si>
  <si>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</si>
  <si>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</si>
  <si>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</si>
  <si>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</si>
  <si>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</si>
  <si>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</si>
  <si>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</si>
  <si>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</si>
  <si>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</si>
  <si>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</si>
  <si>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</si>
  <si>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</si>
  <si>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</si>
  <si>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</si>
  <si>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</si>
  <si>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</si>
  <si>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</si>
  <si>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</si>
  <si>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</si>
  <si>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</si>
  <si>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</si>
  <si>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</si>
  <si>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</si>
  <si>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</si>
  <si>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</si>
  <si>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</si>
  <si>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</si>
  <si>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</si>
  <si>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</si>
  <si>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</si>
  <si>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</si>
  <si>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</si>
  <si>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</si>
  <si>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</si>
  <si>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</si>
  <si>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</si>
  <si>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</si>
  <si>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</si>
  <si>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</si>
  <si>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</si>
  <si>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</si>
  <si>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</si>
  <si>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</si>
  <si>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</si>
  <si>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</si>
  <si>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</si>
  <si>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</si>
  <si>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</si>
  <si>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</si>
  <si>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</si>
  <si>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</si>
  <si>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</si>
  <si>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</si>
  <si>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</si>
  <si>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</si>
  <si>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</si>
  <si>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</si>
  <si>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</si>
  <si>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</si>
  <si>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</si>
  <si>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</si>
  <si>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</si>
  <si>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</si>
  <si>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</si>
  <si>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</si>
  <si>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</si>
  <si>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</si>
  <si>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</si>
  <si>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</si>
  <si>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</si>
  <si>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</si>
  <si>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</si>
  <si>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</si>
  <si>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</si>
  <si>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</si>
  <si>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</si>
  <si>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</si>
  <si>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</si>
  <si>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</si>
  <si>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</si>
  <si>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</si>
  <si>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</si>
  <si>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</si>
  <si>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</si>
  <si>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</si>
  <si>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</si>
  <si>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</si>
  <si>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</si>
  <si>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</si>
  <si>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</si>
  <si>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</si>
  <si>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</si>
  <si>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</si>
  <si>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</si>
  <si>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</si>
  <si>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</si>
  <si>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</si>
  <si>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</si>
  <si>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</si>
  <si>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</si>
  <si>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</si>
  <si>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</si>
  <si>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</si>
  <si>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</si>
  <si>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</si>
  <si>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</si>
  <si>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</si>
  <si>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</si>
  <si>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</si>
  <si>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</si>
  <si>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</si>
  <si>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</si>
  <si>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</si>
  <si>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</si>
  <si>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</si>
  <si>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</si>
  <si>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</si>
  <si>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</si>
  <si>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</si>
  <si>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</si>
  <si>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</si>
  <si>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</si>
  <si>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</si>
  <si>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</si>
  <si>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</si>
  <si>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</si>
  <si>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</si>
  <si>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</si>
  <si>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</si>
  <si>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</si>
  <si>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</si>
  <si>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</si>
  <si>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</si>
  <si>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</si>
  <si>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</si>
  <si>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</si>
  <si>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</si>
  <si>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</si>
  <si>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</si>
  <si>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</si>
  <si>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</si>
  <si>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</si>
  <si>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</si>
  <si>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</si>
  <si>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</si>
  <si>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</si>
  <si>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</si>
  <si>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</si>
  <si>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</si>
  <si>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</si>
  <si>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</si>
  <si>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</si>
  <si>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</si>
  <si>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</si>
  <si>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</si>
  <si>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</si>
  <si>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</si>
  <si>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</si>
  <si>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</si>
  <si>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</si>
  <si>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</si>
  <si>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</si>
  <si>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</si>
  <si>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</si>
  <si>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</si>
  <si>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</si>
  <si>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</si>
  <si>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</si>
  <si>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</si>
  <si>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</si>
  <si>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</si>
  <si>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</si>
  <si>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</si>
  <si>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</si>
  <si>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</si>
  <si>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</si>
  <si>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</si>
  <si>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</si>
  <si>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</si>
  <si>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</si>
  <si>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</si>
  <si>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</si>
  <si>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</si>
  <si>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</si>
  <si>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</si>
  <si>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</si>
  <si>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</si>
  <si>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</si>
  <si>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</si>
  <si>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</si>
  <si>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</si>
  <si>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</si>
  <si>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</si>
  <si>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</si>
  <si>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</si>
  <si>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</si>
  <si>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</si>
  <si>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</si>
  <si>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</si>
  <si>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</si>
  <si>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</si>
  <si>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</si>
  <si>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</si>
  <si>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</si>
  <si>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</si>
  <si>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</si>
  <si>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</si>
  <si>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</si>
  <si>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</si>
  <si>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</si>
  <si>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</si>
  <si>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</si>
  <si>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</si>
  <si>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</si>
  <si>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</si>
  <si>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</si>
  <si>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</si>
  <si>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</si>
  <si>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</si>
  <si>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</si>
  <si>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</si>
  <si>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</si>
  <si>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</si>
  <si>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</si>
  <si>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</si>
  <si>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</si>
  <si>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</si>
  <si>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</si>
  <si>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</si>
  <si>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</si>
  <si>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</si>
  <si>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</si>
  <si>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</si>
  <si>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</si>
  <si>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</si>
  <si>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</si>
  <si>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</si>
  <si>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</si>
  <si>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</si>
  <si>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</si>
  <si>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</si>
  <si>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</si>
  <si>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</si>
  <si>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</si>
  <si>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</si>
  <si>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</si>
  <si>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</si>
  <si>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</si>
  <si>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</si>
  <si>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</si>
  <si>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</si>
  <si>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</si>
  <si>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</si>
  <si>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</si>
  <si>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</si>
  <si>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</si>
  <si>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</si>
  <si>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</si>
  <si>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</si>
  <si>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</si>
  <si>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</si>
  <si>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</si>
  <si>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</si>
  <si>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</si>
  <si>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</si>
  <si>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</si>
  <si>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</si>
  <si>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</si>
  <si>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</si>
  <si>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</si>
  <si>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</si>
  <si>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</si>
  <si>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</si>
  <si>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</si>
  <si>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</si>
  <si>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</si>
  <si>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</si>
  <si>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</si>
  <si>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</si>
  <si>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</si>
  <si>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</si>
  <si>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</si>
  <si>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</si>
  <si>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</si>
  <si>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</si>
  <si>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</si>
  <si>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</si>
  <si>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</si>
  <si>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</si>
  <si>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</si>
  <si>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</si>
  <si>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</si>
  <si>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</si>
  <si>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</si>
  <si>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</si>
  <si>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</si>
  <si>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</si>
  <si>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</si>
  <si>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</si>
  <si>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</si>
  <si>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</si>
  <si>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</si>
  <si>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</si>
  <si>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</si>
  <si>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</si>
  <si>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</si>
  <si>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</si>
  <si>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</si>
  <si>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</si>
  <si>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</si>
  <si>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</si>
  <si>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</si>
  <si>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</si>
  <si>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</si>
  <si>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</si>
  <si>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</si>
  <si>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</si>
  <si>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</si>
  <si>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</si>
  <si>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</si>
  <si>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</si>
  <si>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</si>
  <si>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</si>
  <si>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</si>
  <si>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</si>
  <si>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</si>
  <si>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</si>
  <si>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</si>
  <si>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</si>
  <si>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</si>
  <si>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</si>
  <si>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</si>
  <si>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</si>
  <si>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</si>
  <si>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</si>
  <si>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</si>
  <si>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</si>
  <si>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</si>
  <si>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</si>
  <si>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</si>
  <si>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</si>
  <si>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</si>
  <si>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</si>
  <si>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</si>
  <si>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</si>
  <si>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</si>
  <si>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</si>
  <si>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</si>
  <si>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</si>
  <si>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</si>
  <si>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</si>
  <si>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</si>
  <si>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</si>
  <si>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</si>
  <si>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</si>
  <si>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</si>
  <si>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</si>
  <si>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</si>
  <si>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</si>
  <si>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</si>
  <si>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</si>
  <si>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</si>
  <si>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</si>
  <si>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</si>
  <si>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</si>
  <si>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</si>
  <si>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</si>
  <si>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</si>
  <si>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</si>
  <si>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</si>
  <si>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</si>
  <si>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</si>
  <si>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</si>
  <si>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</si>
  <si>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</si>
  <si>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</si>
  <si>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</si>
  <si>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</si>
  <si>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</si>
  <si>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</si>
  <si>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</si>
  <si>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</si>
  <si>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</si>
  <si>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</si>
  <si>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</si>
  <si>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</si>
  <si>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</si>
  <si>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</si>
  <si>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</si>
  <si>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</si>
  <si>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</si>
  <si>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</si>
  <si>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</si>
  <si>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</si>
  <si>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</si>
  <si>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</si>
  <si>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</si>
  <si>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</si>
  <si>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31 MARCH 2020</t>
  </si>
  <si>
    <t>Source: National Treasury Local Government database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</si>
</sst>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4" fillId="0" borderId="0" xfId="0" applyNumberFormat="1" applyFont="1" applyBorder="1" applyAlignment="1" applyProtection="1">
      <alignment horizontal="right" wrapText="1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4" fillId="0" borderId="14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</cols>
  <sheetData>
    <row r="1" spans="1:23" ht="18.75" customHeight="1">
      <c r="A1" s="45" t="s">
        <v>604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8" customHeight="1">
      <c r="A2" s="6"/>
      <c r="B2" s="7" t="s">
        <v>0</v>
      </c>
      <c r="C2" s="2" t="s">
        <v>1</v>
      </c>
      <c r="D2" s="3" t="s">
        <v>2</v>
      </c>
      <c r="E2" s="4" t="s">
        <v>3</v>
      </c>
      <c r="F2" s="4" t="s">
        <v>600</v>
      </c>
      <c r="G2" s="5" t="s">
        <v>4</v>
      </c>
      <c r="H2" s="3" t="s">
        <v>601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46" t="s">
        <v>15</v>
      </c>
      <c r="T2" s="3" t="s">
        <v>16</v>
      </c>
      <c r="U2" s="4" t="s">
        <v>602</v>
      </c>
      <c r="V2" s="5" t="s">
        <v>17</v>
      </c>
      <c r="W2" s="5" t="s">
        <v>18</v>
      </c>
    </row>
    <row r="3" spans="1:23" ht="13.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3.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3.5">
      <c r="A5" s="13" t="s">
        <v>20</v>
      </c>
      <c r="B5" s="14" t="s">
        <v>21</v>
      </c>
      <c r="C5" s="15" t="s">
        <v>22</v>
      </c>
      <c r="D5" s="24">
        <v>7143008464</v>
      </c>
      <c r="E5" s="25">
        <v>7146186183</v>
      </c>
      <c r="F5" s="25">
        <v>5230890394</v>
      </c>
      <c r="G5" s="34">
        <f>IF($E5=0,0,$F5/$E5)</f>
        <v>0.7319835028149307</v>
      </c>
      <c r="H5" s="24">
        <v>884369968</v>
      </c>
      <c r="I5" s="25">
        <v>593255670</v>
      </c>
      <c r="J5" s="25">
        <v>431853969</v>
      </c>
      <c r="K5" s="24">
        <v>1909479607</v>
      </c>
      <c r="L5" s="24">
        <v>376570560</v>
      </c>
      <c r="M5" s="25">
        <v>396361736</v>
      </c>
      <c r="N5" s="25">
        <v>930993942</v>
      </c>
      <c r="O5" s="24">
        <v>1703926238</v>
      </c>
      <c r="P5" s="24">
        <v>413777235</v>
      </c>
      <c r="Q5" s="25">
        <v>493389501</v>
      </c>
      <c r="R5" s="25">
        <v>710317813</v>
      </c>
      <c r="S5" s="40">
        <v>1617484549</v>
      </c>
      <c r="T5" s="24">
        <v>0</v>
      </c>
      <c r="U5" s="25">
        <v>0</v>
      </c>
      <c r="V5" s="25">
        <v>0</v>
      </c>
      <c r="W5" s="40">
        <v>0</v>
      </c>
    </row>
    <row r="6" spans="1:23" ht="13.5">
      <c r="A6" s="13" t="s">
        <v>20</v>
      </c>
      <c r="B6" s="14" t="s">
        <v>23</v>
      </c>
      <c r="C6" s="15" t="s">
        <v>24</v>
      </c>
      <c r="D6" s="24">
        <v>20662255572</v>
      </c>
      <c r="E6" s="25">
        <v>20662255572</v>
      </c>
      <c r="F6" s="25">
        <v>4031768008</v>
      </c>
      <c r="G6" s="34">
        <f>IF($E6=0,0,$F6/$E6)</f>
        <v>0.19512719673565365</v>
      </c>
      <c r="H6" s="24">
        <v>3488810149</v>
      </c>
      <c r="I6" s="25">
        <v>0</v>
      </c>
      <c r="J6" s="25">
        <v>-54557025</v>
      </c>
      <c r="K6" s="24">
        <v>3434253124</v>
      </c>
      <c r="L6" s="24">
        <v>0</v>
      </c>
      <c r="M6" s="25">
        <v>0</v>
      </c>
      <c r="N6" s="25">
        <v>0</v>
      </c>
      <c r="O6" s="24">
        <v>0</v>
      </c>
      <c r="P6" s="24">
        <v>597514884</v>
      </c>
      <c r="Q6" s="25">
        <v>0</v>
      </c>
      <c r="R6" s="25">
        <v>0</v>
      </c>
      <c r="S6" s="40">
        <v>597514884</v>
      </c>
      <c r="T6" s="24">
        <v>0</v>
      </c>
      <c r="U6" s="25">
        <v>0</v>
      </c>
      <c r="V6" s="25">
        <v>0</v>
      </c>
      <c r="W6" s="40">
        <v>0</v>
      </c>
    </row>
    <row r="7" spans="1:23" ht="13.5">
      <c r="A7" s="16"/>
      <c r="B7" s="17" t="s">
        <v>25</v>
      </c>
      <c r="C7" s="18"/>
      <c r="D7" s="26">
        <f>SUM(D5:D6)</f>
        <v>27805264036</v>
      </c>
      <c r="E7" s="27">
        <f>SUM(E5:E6)</f>
        <v>27808441755</v>
      </c>
      <c r="F7" s="27">
        <f>SUM(F5:F6)</f>
        <v>9262658402</v>
      </c>
      <c r="G7" s="35">
        <f>IF($E7=0,0,$F7/$E7)</f>
        <v>0.33308800556343865</v>
      </c>
      <c r="H7" s="26">
        <f aca="true" t="shared" si="0" ref="H7:W7">SUM(H5:H6)</f>
        <v>4373180117</v>
      </c>
      <c r="I7" s="27">
        <f t="shared" si="0"/>
        <v>593255670</v>
      </c>
      <c r="J7" s="27">
        <f t="shared" si="0"/>
        <v>377296944</v>
      </c>
      <c r="K7" s="26">
        <f t="shared" si="0"/>
        <v>5343732731</v>
      </c>
      <c r="L7" s="26">
        <f t="shared" si="0"/>
        <v>376570560</v>
      </c>
      <c r="M7" s="27">
        <f t="shared" si="0"/>
        <v>396361736</v>
      </c>
      <c r="N7" s="27">
        <f t="shared" si="0"/>
        <v>930993942</v>
      </c>
      <c r="O7" s="26">
        <f t="shared" si="0"/>
        <v>1703926238</v>
      </c>
      <c r="P7" s="26">
        <f t="shared" si="0"/>
        <v>1011292119</v>
      </c>
      <c r="Q7" s="27">
        <f t="shared" si="0"/>
        <v>493389501</v>
      </c>
      <c r="R7" s="27">
        <f t="shared" si="0"/>
        <v>710317813</v>
      </c>
      <c r="S7" s="41">
        <f t="shared" si="0"/>
        <v>2214999433</v>
      </c>
      <c r="T7" s="26">
        <f t="shared" si="0"/>
        <v>0</v>
      </c>
      <c r="U7" s="27">
        <f t="shared" si="0"/>
        <v>0</v>
      </c>
      <c r="V7" s="27">
        <f t="shared" si="0"/>
        <v>0</v>
      </c>
      <c r="W7" s="41">
        <f t="shared" si="0"/>
        <v>0</v>
      </c>
    </row>
    <row r="8" spans="1:23" ht="13.5">
      <c r="A8" s="13" t="s">
        <v>26</v>
      </c>
      <c r="B8" s="14" t="s">
        <v>27</v>
      </c>
      <c r="C8" s="15" t="s">
        <v>28</v>
      </c>
      <c r="D8" s="24">
        <v>359393329</v>
      </c>
      <c r="E8" s="25">
        <v>390797432</v>
      </c>
      <c r="F8" s="25">
        <v>297974293</v>
      </c>
      <c r="G8" s="34">
        <f>IF($E8=0,0,$F8/$E8)</f>
        <v>0.7624776126983352</v>
      </c>
      <c r="H8" s="24">
        <v>101559445</v>
      </c>
      <c r="I8" s="25">
        <v>24960342</v>
      </c>
      <c r="J8" s="25">
        <v>16722915</v>
      </c>
      <c r="K8" s="24">
        <v>143242702</v>
      </c>
      <c r="L8" s="24">
        <v>13835554</v>
      </c>
      <c r="M8" s="25">
        <v>20164749</v>
      </c>
      <c r="N8" s="25">
        <v>44566240</v>
      </c>
      <c r="O8" s="24">
        <v>78566543</v>
      </c>
      <c r="P8" s="24">
        <v>16310955</v>
      </c>
      <c r="Q8" s="25">
        <v>15958126</v>
      </c>
      <c r="R8" s="25">
        <v>43895967</v>
      </c>
      <c r="S8" s="40">
        <v>76165048</v>
      </c>
      <c r="T8" s="24">
        <v>0</v>
      </c>
      <c r="U8" s="25">
        <v>0</v>
      </c>
      <c r="V8" s="25">
        <v>0</v>
      </c>
      <c r="W8" s="40">
        <v>0</v>
      </c>
    </row>
    <row r="9" spans="1:23" ht="13.5">
      <c r="A9" s="13" t="s">
        <v>26</v>
      </c>
      <c r="B9" s="14" t="s">
        <v>29</v>
      </c>
      <c r="C9" s="15" t="s">
        <v>30</v>
      </c>
      <c r="D9" s="24">
        <v>235869252</v>
      </c>
      <c r="E9" s="25">
        <v>246396700</v>
      </c>
      <c r="F9" s="25">
        <v>199081541</v>
      </c>
      <c r="G9" s="34">
        <f aca="true" t="shared" si="1" ref="G9:G51">IF($E9=0,0,$F9/$E9)</f>
        <v>0.8079716205614766</v>
      </c>
      <c r="H9" s="24">
        <v>51417772</v>
      </c>
      <c r="I9" s="25">
        <v>14774903</v>
      </c>
      <c r="J9" s="25">
        <v>13747753</v>
      </c>
      <c r="K9" s="24">
        <v>79940428</v>
      </c>
      <c r="L9" s="24">
        <v>15479457</v>
      </c>
      <c r="M9" s="25">
        <v>13830690</v>
      </c>
      <c r="N9" s="25">
        <v>32526698</v>
      </c>
      <c r="O9" s="24">
        <v>61836845</v>
      </c>
      <c r="P9" s="24">
        <v>15248148</v>
      </c>
      <c r="Q9" s="25">
        <v>14950230</v>
      </c>
      <c r="R9" s="25">
        <v>27105890</v>
      </c>
      <c r="S9" s="40">
        <v>57304268</v>
      </c>
      <c r="T9" s="24">
        <v>0</v>
      </c>
      <c r="U9" s="25">
        <v>0</v>
      </c>
      <c r="V9" s="25">
        <v>0</v>
      </c>
      <c r="W9" s="40">
        <v>0</v>
      </c>
    </row>
    <row r="10" spans="1:23" ht="13.5">
      <c r="A10" s="13" t="s">
        <v>26</v>
      </c>
      <c r="B10" s="14" t="s">
        <v>31</v>
      </c>
      <c r="C10" s="15" t="s">
        <v>32</v>
      </c>
      <c r="D10" s="24">
        <v>484419540</v>
      </c>
      <c r="E10" s="25">
        <v>542151100</v>
      </c>
      <c r="F10" s="25">
        <v>389553925</v>
      </c>
      <c r="G10" s="34">
        <f t="shared" si="1"/>
        <v>0.7185338644521795</v>
      </c>
      <c r="H10" s="24">
        <v>140590023</v>
      </c>
      <c r="I10" s="25">
        <v>-11025508</v>
      </c>
      <c r="J10" s="25">
        <v>35639202</v>
      </c>
      <c r="K10" s="24">
        <v>165203717</v>
      </c>
      <c r="L10" s="24">
        <v>29013765</v>
      </c>
      <c r="M10" s="25">
        <v>28363729</v>
      </c>
      <c r="N10" s="25">
        <v>58635107</v>
      </c>
      <c r="O10" s="24">
        <v>116012601</v>
      </c>
      <c r="P10" s="24">
        <v>28670379</v>
      </c>
      <c r="Q10" s="25">
        <v>27953716</v>
      </c>
      <c r="R10" s="25">
        <v>51713512</v>
      </c>
      <c r="S10" s="40">
        <v>108337607</v>
      </c>
      <c r="T10" s="24">
        <v>0</v>
      </c>
      <c r="U10" s="25">
        <v>0</v>
      </c>
      <c r="V10" s="25">
        <v>0</v>
      </c>
      <c r="W10" s="40">
        <v>0</v>
      </c>
    </row>
    <row r="11" spans="1:23" ht="13.5">
      <c r="A11" s="13" t="s">
        <v>26</v>
      </c>
      <c r="B11" s="14" t="s">
        <v>33</v>
      </c>
      <c r="C11" s="15" t="s">
        <v>34</v>
      </c>
      <c r="D11" s="24">
        <v>389568631</v>
      </c>
      <c r="E11" s="25">
        <v>391066146</v>
      </c>
      <c r="F11" s="25">
        <v>324006961</v>
      </c>
      <c r="G11" s="34">
        <f t="shared" si="1"/>
        <v>0.8285221421339806</v>
      </c>
      <c r="H11" s="24">
        <v>71392252</v>
      </c>
      <c r="I11" s="25">
        <v>22930284</v>
      </c>
      <c r="J11" s="25">
        <v>25130221</v>
      </c>
      <c r="K11" s="24">
        <v>119452757</v>
      </c>
      <c r="L11" s="24">
        <v>23444051</v>
      </c>
      <c r="M11" s="25">
        <v>23804907</v>
      </c>
      <c r="N11" s="25">
        <v>54985960</v>
      </c>
      <c r="O11" s="24">
        <v>102234918</v>
      </c>
      <c r="P11" s="24">
        <v>30212742</v>
      </c>
      <c r="Q11" s="25">
        <v>24441823</v>
      </c>
      <c r="R11" s="25">
        <v>47664721</v>
      </c>
      <c r="S11" s="40">
        <v>102319286</v>
      </c>
      <c r="T11" s="24">
        <v>0</v>
      </c>
      <c r="U11" s="25">
        <v>0</v>
      </c>
      <c r="V11" s="25">
        <v>0</v>
      </c>
      <c r="W11" s="40">
        <v>0</v>
      </c>
    </row>
    <row r="12" spans="1:23" ht="13.5">
      <c r="A12" s="13" t="s">
        <v>26</v>
      </c>
      <c r="B12" s="14" t="s">
        <v>35</v>
      </c>
      <c r="C12" s="15" t="s">
        <v>36</v>
      </c>
      <c r="D12" s="24">
        <v>202021724</v>
      </c>
      <c r="E12" s="25">
        <v>202962276</v>
      </c>
      <c r="F12" s="25">
        <v>129222532</v>
      </c>
      <c r="G12" s="34">
        <f t="shared" si="1"/>
        <v>0.636682513355339</v>
      </c>
      <c r="H12" s="24">
        <v>4634194</v>
      </c>
      <c r="I12" s="25">
        <v>8999191</v>
      </c>
      <c r="J12" s="25">
        <v>13474007</v>
      </c>
      <c r="K12" s="24">
        <v>27107392</v>
      </c>
      <c r="L12" s="24">
        <v>9168843</v>
      </c>
      <c r="M12" s="25">
        <v>8120904</v>
      </c>
      <c r="N12" s="25">
        <v>38495838</v>
      </c>
      <c r="O12" s="24">
        <v>55785585</v>
      </c>
      <c r="P12" s="24">
        <v>6827886</v>
      </c>
      <c r="Q12" s="25">
        <v>9767761</v>
      </c>
      <c r="R12" s="25">
        <v>29733908</v>
      </c>
      <c r="S12" s="40">
        <v>46329555</v>
      </c>
      <c r="T12" s="24">
        <v>0</v>
      </c>
      <c r="U12" s="25">
        <v>0</v>
      </c>
      <c r="V12" s="25">
        <v>0</v>
      </c>
      <c r="W12" s="40">
        <v>0</v>
      </c>
    </row>
    <row r="13" spans="1:23" ht="13.5">
      <c r="A13" s="13" t="s">
        <v>26</v>
      </c>
      <c r="B13" s="14" t="s">
        <v>37</v>
      </c>
      <c r="C13" s="15" t="s">
        <v>38</v>
      </c>
      <c r="D13" s="24">
        <v>836692599</v>
      </c>
      <c r="E13" s="25">
        <v>842894119</v>
      </c>
      <c r="F13" s="25">
        <v>662082931</v>
      </c>
      <c r="G13" s="34">
        <f t="shared" si="1"/>
        <v>0.7854876621816839</v>
      </c>
      <c r="H13" s="24">
        <v>178082234</v>
      </c>
      <c r="I13" s="25">
        <v>17116904</v>
      </c>
      <c r="J13" s="25">
        <v>62904199</v>
      </c>
      <c r="K13" s="24">
        <v>258103337</v>
      </c>
      <c r="L13" s="24">
        <v>70933320</v>
      </c>
      <c r="M13" s="25">
        <v>40453876</v>
      </c>
      <c r="N13" s="25">
        <v>94339173</v>
      </c>
      <c r="O13" s="24">
        <v>205726369</v>
      </c>
      <c r="P13" s="24">
        <v>54405669</v>
      </c>
      <c r="Q13" s="25">
        <v>56900905</v>
      </c>
      <c r="R13" s="25">
        <v>86946651</v>
      </c>
      <c r="S13" s="40">
        <v>198253225</v>
      </c>
      <c r="T13" s="24">
        <v>0</v>
      </c>
      <c r="U13" s="25">
        <v>0</v>
      </c>
      <c r="V13" s="25">
        <v>0</v>
      </c>
      <c r="W13" s="40">
        <v>0</v>
      </c>
    </row>
    <row r="14" spans="1:23" ht="13.5">
      <c r="A14" s="13" t="s">
        <v>26</v>
      </c>
      <c r="B14" s="14" t="s">
        <v>39</v>
      </c>
      <c r="C14" s="15" t="s">
        <v>40</v>
      </c>
      <c r="D14" s="24">
        <v>152405374</v>
      </c>
      <c r="E14" s="25">
        <v>159012499</v>
      </c>
      <c r="F14" s="25">
        <v>112002746</v>
      </c>
      <c r="G14" s="34">
        <f t="shared" si="1"/>
        <v>0.704364416032478</v>
      </c>
      <c r="H14" s="24">
        <v>42872982</v>
      </c>
      <c r="I14" s="25">
        <v>5219590</v>
      </c>
      <c r="J14" s="25">
        <v>3911977</v>
      </c>
      <c r="K14" s="24">
        <v>52004549</v>
      </c>
      <c r="L14" s="24">
        <v>9099475</v>
      </c>
      <c r="M14" s="25">
        <v>5340953</v>
      </c>
      <c r="N14" s="25">
        <v>16492300</v>
      </c>
      <c r="O14" s="24">
        <v>30932728</v>
      </c>
      <c r="P14" s="24">
        <v>5179750</v>
      </c>
      <c r="Q14" s="25">
        <v>5219977</v>
      </c>
      <c r="R14" s="25">
        <v>18665742</v>
      </c>
      <c r="S14" s="40">
        <v>29065469</v>
      </c>
      <c r="T14" s="24">
        <v>0</v>
      </c>
      <c r="U14" s="25">
        <v>0</v>
      </c>
      <c r="V14" s="25">
        <v>0</v>
      </c>
      <c r="W14" s="40">
        <v>0</v>
      </c>
    </row>
    <row r="15" spans="1:23" ht="13.5">
      <c r="A15" s="13" t="s">
        <v>41</v>
      </c>
      <c r="B15" s="14" t="s">
        <v>42</v>
      </c>
      <c r="C15" s="15" t="s">
        <v>43</v>
      </c>
      <c r="D15" s="24">
        <v>148975000</v>
      </c>
      <c r="E15" s="25">
        <v>162731793</v>
      </c>
      <c r="F15" s="25">
        <v>105179005</v>
      </c>
      <c r="G15" s="34">
        <f t="shared" si="1"/>
        <v>0.6463334733858676</v>
      </c>
      <c r="H15" s="24">
        <v>79242019</v>
      </c>
      <c r="I15" s="25">
        <v>3402915</v>
      </c>
      <c r="J15" s="25">
        <v>2814227</v>
      </c>
      <c r="K15" s="24">
        <v>85459161</v>
      </c>
      <c r="L15" s="24">
        <v>-42729599</v>
      </c>
      <c r="M15" s="25">
        <v>1666199</v>
      </c>
      <c r="N15" s="25">
        <v>32851126</v>
      </c>
      <c r="O15" s="24">
        <v>-8212274</v>
      </c>
      <c r="P15" s="24">
        <v>1320598</v>
      </c>
      <c r="Q15" s="25">
        <v>1851279</v>
      </c>
      <c r="R15" s="25">
        <v>24760241</v>
      </c>
      <c r="S15" s="40">
        <v>27932118</v>
      </c>
      <c r="T15" s="24">
        <v>0</v>
      </c>
      <c r="U15" s="25">
        <v>0</v>
      </c>
      <c r="V15" s="25">
        <v>0</v>
      </c>
      <c r="W15" s="40">
        <v>0</v>
      </c>
    </row>
    <row r="16" spans="1:23" ht="13.5">
      <c r="A16" s="16"/>
      <c r="B16" s="17" t="s">
        <v>44</v>
      </c>
      <c r="C16" s="18"/>
      <c r="D16" s="26">
        <f>SUM(D8:D15)</f>
        <v>2809345449</v>
      </c>
      <c r="E16" s="27">
        <f>SUM(E8:E15)</f>
        <v>2938012065</v>
      </c>
      <c r="F16" s="27">
        <f>SUM(F8:F15)</f>
        <v>2219103934</v>
      </c>
      <c r="G16" s="35">
        <f t="shared" si="1"/>
        <v>0.7553079718207352</v>
      </c>
      <c r="H16" s="26">
        <f aca="true" t="shared" si="2" ref="H16:W16">SUM(H8:H15)</f>
        <v>669790921</v>
      </c>
      <c r="I16" s="27">
        <f t="shared" si="2"/>
        <v>86378621</v>
      </c>
      <c r="J16" s="27">
        <f t="shared" si="2"/>
        <v>174344501</v>
      </c>
      <c r="K16" s="26">
        <f t="shared" si="2"/>
        <v>930514043</v>
      </c>
      <c r="L16" s="26">
        <f t="shared" si="2"/>
        <v>128244866</v>
      </c>
      <c r="M16" s="27">
        <f t="shared" si="2"/>
        <v>141746007</v>
      </c>
      <c r="N16" s="27">
        <f t="shared" si="2"/>
        <v>372892442</v>
      </c>
      <c r="O16" s="26">
        <f t="shared" si="2"/>
        <v>642883315</v>
      </c>
      <c r="P16" s="26">
        <f t="shared" si="2"/>
        <v>158176127</v>
      </c>
      <c r="Q16" s="27">
        <f t="shared" si="2"/>
        <v>157043817</v>
      </c>
      <c r="R16" s="27">
        <f t="shared" si="2"/>
        <v>330486632</v>
      </c>
      <c r="S16" s="41">
        <f t="shared" si="2"/>
        <v>645706576</v>
      </c>
      <c r="T16" s="26">
        <f t="shared" si="2"/>
        <v>0</v>
      </c>
      <c r="U16" s="27">
        <f t="shared" si="2"/>
        <v>0</v>
      </c>
      <c r="V16" s="27">
        <f t="shared" si="2"/>
        <v>0</v>
      </c>
      <c r="W16" s="41">
        <f t="shared" si="2"/>
        <v>0</v>
      </c>
    </row>
    <row r="17" spans="1:23" ht="13.5">
      <c r="A17" s="13" t="s">
        <v>26</v>
      </c>
      <c r="B17" s="14" t="s">
        <v>45</v>
      </c>
      <c r="C17" s="15" t="s">
        <v>46</v>
      </c>
      <c r="D17" s="24">
        <v>313349162</v>
      </c>
      <c r="E17" s="25">
        <v>313369162</v>
      </c>
      <c r="F17" s="25">
        <v>490464890</v>
      </c>
      <c r="G17" s="34">
        <f t="shared" si="1"/>
        <v>1.5651345105872287</v>
      </c>
      <c r="H17" s="24">
        <v>105028407</v>
      </c>
      <c r="I17" s="25">
        <v>1289830</v>
      </c>
      <c r="J17" s="25">
        <v>4626784</v>
      </c>
      <c r="K17" s="24">
        <v>110945021</v>
      </c>
      <c r="L17" s="24">
        <v>3326419</v>
      </c>
      <c r="M17" s="25">
        <v>3965143</v>
      </c>
      <c r="N17" s="25">
        <v>86218805</v>
      </c>
      <c r="O17" s="24">
        <v>93510367</v>
      </c>
      <c r="P17" s="24">
        <v>3195681</v>
      </c>
      <c r="Q17" s="25">
        <v>4363474</v>
      </c>
      <c r="R17" s="25">
        <v>278450347</v>
      </c>
      <c r="S17" s="40">
        <v>286009502</v>
      </c>
      <c r="T17" s="24">
        <v>0</v>
      </c>
      <c r="U17" s="25">
        <v>0</v>
      </c>
      <c r="V17" s="25">
        <v>0</v>
      </c>
      <c r="W17" s="40">
        <v>0</v>
      </c>
    </row>
    <row r="18" spans="1:23" ht="13.5">
      <c r="A18" s="13" t="s">
        <v>26</v>
      </c>
      <c r="B18" s="14" t="s">
        <v>47</v>
      </c>
      <c r="C18" s="15" t="s">
        <v>48</v>
      </c>
      <c r="D18" s="24">
        <v>342126289</v>
      </c>
      <c r="E18" s="25">
        <v>362392522</v>
      </c>
      <c r="F18" s="25">
        <v>270766323</v>
      </c>
      <c r="G18" s="34">
        <f t="shared" si="1"/>
        <v>0.7471631078524297</v>
      </c>
      <c r="H18" s="24">
        <v>130189247</v>
      </c>
      <c r="I18" s="25">
        <v>0</v>
      </c>
      <c r="J18" s="25">
        <v>0</v>
      </c>
      <c r="K18" s="24">
        <v>130189247</v>
      </c>
      <c r="L18" s="24">
        <v>27139754</v>
      </c>
      <c r="M18" s="25">
        <v>7405025</v>
      </c>
      <c r="N18" s="25">
        <v>0</v>
      </c>
      <c r="O18" s="24">
        <v>34544779</v>
      </c>
      <c r="P18" s="24">
        <v>98784187</v>
      </c>
      <c r="Q18" s="25">
        <v>7248110</v>
      </c>
      <c r="R18" s="25">
        <v>0</v>
      </c>
      <c r="S18" s="40">
        <v>106032297</v>
      </c>
      <c r="T18" s="24">
        <v>0</v>
      </c>
      <c r="U18" s="25">
        <v>0</v>
      </c>
      <c r="V18" s="25">
        <v>0</v>
      </c>
      <c r="W18" s="40">
        <v>0</v>
      </c>
    </row>
    <row r="19" spans="1:23" ht="13.5">
      <c r="A19" s="13" t="s">
        <v>26</v>
      </c>
      <c r="B19" s="14" t="s">
        <v>49</v>
      </c>
      <c r="C19" s="15" t="s">
        <v>50</v>
      </c>
      <c r="D19" s="24">
        <v>138804816</v>
      </c>
      <c r="E19" s="25">
        <v>132584057</v>
      </c>
      <c r="F19" s="25">
        <v>93808727</v>
      </c>
      <c r="G19" s="34">
        <f t="shared" si="1"/>
        <v>0.7075415334439494</v>
      </c>
      <c r="H19" s="24">
        <v>0</v>
      </c>
      <c r="I19" s="25">
        <v>0</v>
      </c>
      <c r="J19" s="25">
        <v>0</v>
      </c>
      <c r="K19" s="24">
        <v>0</v>
      </c>
      <c r="L19" s="24">
        <v>0</v>
      </c>
      <c r="M19" s="25">
        <v>0</v>
      </c>
      <c r="N19" s="25">
        <v>0</v>
      </c>
      <c r="O19" s="24">
        <v>0</v>
      </c>
      <c r="P19" s="24">
        <v>3618026</v>
      </c>
      <c r="Q19" s="25">
        <v>5664099</v>
      </c>
      <c r="R19" s="25">
        <v>84526602</v>
      </c>
      <c r="S19" s="40">
        <v>93808727</v>
      </c>
      <c r="T19" s="24">
        <v>0</v>
      </c>
      <c r="U19" s="25">
        <v>0</v>
      </c>
      <c r="V19" s="25">
        <v>0</v>
      </c>
      <c r="W19" s="40">
        <v>0</v>
      </c>
    </row>
    <row r="20" spans="1:23" ht="13.5">
      <c r="A20" s="13" t="s">
        <v>26</v>
      </c>
      <c r="B20" s="14" t="s">
        <v>51</v>
      </c>
      <c r="C20" s="15" t="s">
        <v>52</v>
      </c>
      <c r="D20" s="24">
        <v>197395128</v>
      </c>
      <c r="E20" s="25">
        <v>225291235</v>
      </c>
      <c r="F20" s="25">
        <v>63867322</v>
      </c>
      <c r="G20" s="34">
        <f t="shared" si="1"/>
        <v>0.2834878241046528</v>
      </c>
      <c r="H20" s="24">
        <v>4727183</v>
      </c>
      <c r="I20" s="25">
        <v>10253</v>
      </c>
      <c r="J20" s="25">
        <v>4853028</v>
      </c>
      <c r="K20" s="24">
        <v>9590464</v>
      </c>
      <c r="L20" s="24">
        <v>5090246</v>
      </c>
      <c r="M20" s="25">
        <v>4465998</v>
      </c>
      <c r="N20" s="25">
        <v>5910403</v>
      </c>
      <c r="O20" s="24">
        <v>15466647</v>
      </c>
      <c r="P20" s="24">
        <v>5008247</v>
      </c>
      <c r="Q20" s="25">
        <v>5151317</v>
      </c>
      <c r="R20" s="25">
        <v>28650647</v>
      </c>
      <c r="S20" s="40">
        <v>38810211</v>
      </c>
      <c r="T20" s="24">
        <v>0</v>
      </c>
      <c r="U20" s="25">
        <v>0</v>
      </c>
      <c r="V20" s="25">
        <v>0</v>
      </c>
      <c r="W20" s="40">
        <v>0</v>
      </c>
    </row>
    <row r="21" spans="1:23" ht="13.5">
      <c r="A21" s="13" t="s">
        <v>26</v>
      </c>
      <c r="B21" s="14" t="s">
        <v>53</v>
      </c>
      <c r="C21" s="15" t="s">
        <v>54</v>
      </c>
      <c r="D21" s="24">
        <v>150732013</v>
      </c>
      <c r="E21" s="25">
        <v>147721508</v>
      </c>
      <c r="F21" s="25">
        <v>131671609</v>
      </c>
      <c r="G21" s="34">
        <f t="shared" si="1"/>
        <v>0.8913502900335948</v>
      </c>
      <c r="H21" s="24">
        <v>70476716</v>
      </c>
      <c r="I21" s="25">
        <v>4039185</v>
      </c>
      <c r="J21" s="25">
        <v>1787095</v>
      </c>
      <c r="K21" s="24">
        <v>76302996</v>
      </c>
      <c r="L21" s="24">
        <v>1947212</v>
      </c>
      <c r="M21" s="25">
        <v>1339265</v>
      </c>
      <c r="N21" s="25">
        <v>27288528</v>
      </c>
      <c r="O21" s="24">
        <v>30575005</v>
      </c>
      <c r="P21" s="24">
        <v>1079729</v>
      </c>
      <c r="Q21" s="25">
        <v>1760672</v>
      </c>
      <c r="R21" s="25">
        <v>21953207</v>
      </c>
      <c r="S21" s="40">
        <v>24793608</v>
      </c>
      <c r="T21" s="24">
        <v>0</v>
      </c>
      <c r="U21" s="25">
        <v>0</v>
      </c>
      <c r="V21" s="25">
        <v>0</v>
      </c>
      <c r="W21" s="40">
        <v>0</v>
      </c>
    </row>
    <row r="22" spans="1:23" ht="13.5">
      <c r="A22" s="13" t="s">
        <v>26</v>
      </c>
      <c r="B22" s="14" t="s">
        <v>55</v>
      </c>
      <c r="C22" s="15" t="s">
        <v>56</v>
      </c>
      <c r="D22" s="24">
        <v>416230901</v>
      </c>
      <c r="E22" s="25">
        <v>416230901</v>
      </c>
      <c r="F22" s="25">
        <v>886088759</v>
      </c>
      <c r="G22" s="34">
        <f t="shared" si="1"/>
        <v>2.1288394419327363</v>
      </c>
      <c r="H22" s="24">
        <v>172778897</v>
      </c>
      <c r="I22" s="25">
        <v>10335204</v>
      </c>
      <c r="J22" s="25">
        <v>761933</v>
      </c>
      <c r="K22" s="24">
        <v>183876034</v>
      </c>
      <c r="L22" s="24">
        <v>172778897</v>
      </c>
      <c r="M22" s="25">
        <v>761933</v>
      </c>
      <c r="N22" s="25">
        <v>172778897</v>
      </c>
      <c r="O22" s="24">
        <v>346319727</v>
      </c>
      <c r="P22" s="24">
        <v>172778897</v>
      </c>
      <c r="Q22" s="25">
        <v>172778897</v>
      </c>
      <c r="R22" s="25">
        <v>10335204</v>
      </c>
      <c r="S22" s="40">
        <v>355892998</v>
      </c>
      <c r="T22" s="24">
        <v>0</v>
      </c>
      <c r="U22" s="25">
        <v>0</v>
      </c>
      <c r="V22" s="25">
        <v>0</v>
      </c>
      <c r="W22" s="40">
        <v>0</v>
      </c>
    </row>
    <row r="23" spans="1:23" ht="13.5">
      <c r="A23" s="13" t="s">
        <v>41</v>
      </c>
      <c r="B23" s="14" t="s">
        <v>57</v>
      </c>
      <c r="C23" s="15" t="s">
        <v>58</v>
      </c>
      <c r="D23" s="24">
        <v>1552687092</v>
      </c>
      <c r="E23" s="25">
        <v>1600569456</v>
      </c>
      <c r="F23" s="25">
        <v>0</v>
      </c>
      <c r="G23" s="34">
        <f t="shared" si="1"/>
        <v>0</v>
      </c>
      <c r="H23" s="24">
        <v>0</v>
      </c>
      <c r="I23" s="25">
        <v>0</v>
      </c>
      <c r="J23" s="25">
        <v>0</v>
      </c>
      <c r="K23" s="24">
        <v>0</v>
      </c>
      <c r="L23" s="24">
        <v>0</v>
      </c>
      <c r="M23" s="25">
        <v>0</v>
      </c>
      <c r="N23" s="25">
        <v>0</v>
      </c>
      <c r="O23" s="24">
        <v>0</v>
      </c>
      <c r="P23" s="24">
        <v>0</v>
      </c>
      <c r="Q23" s="25">
        <v>0</v>
      </c>
      <c r="R23" s="25">
        <v>0</v>
      </c>
      <c r="S23" s="40">
        <v>0</v>
      </c>
      <c r="T23" s="24">
        <v>0</v>
      </c>
      <c r="U23" s="25">
        <v>0</v>
      </c>
      <c r="V23" s="25">
        <v>0</v>
      </c>
      <c r="W23" s="40">
        <v>0</v>
      </c>
    </row>
    <row r="24" spans="1:23" ht="13.5">
      <c r="A24" s="16"/>
      <c r="B24" s="17" t="s">
        <v>59</v>
      </c>
      <c r="C24" s="18"/>
      <c r="D24" s="26">
        <f>SUM(D17:D23)</f>
        <v>3111325401</v>
      </c>
      <c r="E24" s="27">
        <f>SUM(E17:E23)</f>
        <v>3198158841</v>
      </c>
      <c r="F24" s="27">
        <f>SUM(F17:F23)</f>
        <v>1936667630</v>
      </c>
      <c r="G24" s="35">
        <f t="shared" si="1"/>
        <v>0.6055570490033706</v>
      </c>
      <c r="H24" s="26">
        <f aca="true" t="shared" si="3" ref="H24:W24">SUM(H17:H23)</f>
        <v>483200450</v>
      </c>
      <c r="I24" s="27">
        <f t="shared" si="3"/>
        <v>15674472</v>
      </c>
      <c r="J24" s="27">
        <f t="shared" si="3"/>
        <v>12028840</v>
      </c>
      <c r="K24" s="26">
        <f t="shared" si="3"/>
        <v>510903762</v>
      </c>
      <c r="L24" s="26">
        <f t="shared" si="3"/>
        <v>210282528</v>
      </c>
      <c r="M24" s="27">
        <f t="shared" si="3"/>
        <v>17937364</v>
      </c>
      <c r="N24" s="27">
        <f t="shared" si="3"/>
        <v>292196633</v>
      </c>
      <c r="O24" s="26">
        <f t="shared" si="3"/>
        <v>520416525</v>
      </c>
      <c r="P24" s="26">
        <f t="shared" si="3"/>
        <v>284464767</v>
      </c>
      <c r="Q24" s="27">
        <f t="shared" si="3"/>
        <v>196966569</v>
      </c>
      <c r="R24" s="27">
        <f t="shared" si="3"/>
        <v>423916007</v>
      </c>
      <c r="S24" s="41">
        <f t="shared" si="3"/>
        <v>905347343</v>
      </c>
      <c r="T24" s="26">
        <f t="shared" si="3"/>
        <v>0</v>
      </c>
      <c r="U24" s="27">
        <f t="shared" si="3"/>
        <v>0</v>
      </c>
      <c r="V24" s="27">
        <f t="shared" si="3"/>
        <v>0</v>
      </c>
      <c r="W24" s="41">
        <f t="shared" si="3"/>
        <v>0</v>
      </c>
    </row>
    <row r="25" spans="1:23" ht="13.5">
      <c r="A25" s="13" t="s">
        <v>26</v>
      </c>
      <c r="B25" s="14" t="s">
        <v>60</v>
      </c>
      <c r="C25" s="15" t="s">
        <v>61</v>
      </c>
      <c r="D25" s="24">
        <v>306413204</v>
      </c>
      <c r="E25" s="25">
        <v>310711294</v>
      </c>
      <c r="F25" s="25">
        <v>180483912</v>
      </c>
      <c r="G25" s="34">
        <f t="shared" si="1"/>
        <v>0.5808733557010645</v>
      </c>
      <c r="H25" s="24">
        <v>66542323</v>
      </c>
      <c r="I25" s="25">
        <v>13051308</v>
      </c>
      <c r="J25" s="25">
        <v>12161571</v>
      </c>
      <c r="K25" s="24">
        <v>91755202</v>
      </c>
      <c r="L25" s="24">
        <v>3113920</v>
      </c>
      <c r="M25" s="25">
        <v>8009827</v>
      </c>
      <c r="N25" s="25">
        <v>26308550</v>
      </c>
      <c r="O25" s="24">
        <v>37432297</v>
      </c>
      <c r="P25" s="24">
        <v>13130244</v>
      </c>
      <c r="Q25" s="25">
        <v>11020625</v>
      </c>
      <c r="R25" s="25">
        <v>27145544</v>
      </c>
      <c r="S25" s="40">
        <v>51296413</v>
      </c>
      <c r="T25" s="24">
        <v>0</v>
      </c>
      <c r="U25" s="25">
        <v>0</v>
      </c>
      <c r="V25" s="25">
        <v>0</v>
      </c>
      <c r="W25" s="40">
        <v>0</v>
      </c>
    </row>
    <row r="26" spans="1:23" ht="13.5">
      <c r="A26" s="13" t="s">
        <v>26</v>
      </c>
      <c r="B26" s="14" t="s">
        <v>62</v>
      </c>
      <c r="C26" s="15" t="s">
        <v>63</v>
      </c>
      <c r="D26" s="24">
        <v>213802618</v>
      </c>
      <c r="E26" s="25">
        <v>208054720</v>
      </c>
      <c r="F26" s="25">
        <v>334924965</v>
      </c>
      <c r="G26" s="34">
        <f t="shared" si="1"/>
        <v>1.6097926785799428</v>
      </c>
      <c r="H26" s="24">
        <v>68982367</v>
      </c>
      <c r="I26" s="25">
        <v>2132576</v>
      </c>
      <c r="J26" s="25">
        <v>4655238</v>
      </c>
      <c r="K26" s="24">
        <v>75770181</v>
      </c>
      <c r="L26" s="24">
        <v>3326573</v>
      </c>
      <c r="M26" s="25">
        <v>3196754</v>
      </c>
      <c r="N26" s="25">
        <v>54687045</v>
      </c>
      <c r="O26" s="24">
        <v>61210372</v>
      </c>
      <c r="P26" s="24">
        <v>3637840</v>
      </c>
      <c r="Q26" s="25">
        <v>2944076</v>
      </c>
      <c r="R26" s="25">
        <v>191362496</v>
      </c>
      <c r="S26" s="40">
        <v>197944412</v>
      </c>
      <c r="T26" s="24">
        <v>0</v>
      </c>
      <c r="U26" s="25">
        <v>0</v>
      </c>
      <c r="V26" s="25">
        <v>0</v>
      </c>
      <c r="W26" s="40">
        <v>0</v>
      </c>
    </row>
    <row r="27" spans="1:23" ht="13.5">
      <c r="A27" s="13" t="s">
        <v>26</v>
      </c>
      <c r="B27" s="14" t="s">
        <v>64</v>
      </c>
      <c r="C27" s="15" t="s">
        <v>65</v>
      </c>
      <c r="D27" s="24">
        <v>180567356</v>
      </c>
      <c r="E27" s="25">
        <v>193134491</v>
      </c>
      <c r="F27" s="25">
        <v>175555267</v>
      </c>
      <c r="G27" s="34">
        <f t="shared" si="1"/>
        <v>0.9089793650581035</v>
      </c>
      <c r="H27" s="24">
        <v>106073779</v>
      </c>
      <c r="I27" s="25">
        <v>5310858</v>
      </c>
      <c r="J27" s="25">
        <v>6070847</v>
      </c>
      <c r="K27" s="24">
        <v>117455484</v>
      </c>
      <c r="L27" s="24">
        <v>3071975</v>
      </c>
      <c r="M27" s="25">
        <v>3077195</v>
      </c>
      <c r="N27" s="25">
        <v>44560102</v>
      </c>
      <c r="O27" s="24">
        <v>50709272</v>
      </c>
      <c r="P27" s="24">
        <v>3925916</v>
      </c>
      <c r="Q27" s="25">
        <v>3464595</v>
      </c>
      <c r="R27" s="25">
        <v>0</v>
      </c>
      <c r="S27" s="40">
        <v>7390511</v>
      </c>
      <c r="T27" s="24">
        <v>0</v>
      </c>
      <c r="U27" s="25">
        <v>0</v>
      </c>
      <c r="V27" s="25">
        <v>0</v>
      </c>
      <c r="W27" s="40">
        <v>0</v>
      </c>
    </row>
    <row r="28" spans="1:23" ht="13.5">
      <c r="A28" s="13" t="s">
        <v>26</v>
      </c>
      <c r="B28" s="14" t="s">
        <v>66</v>
      </c>
      <c r="C28" s="15" t="s">
        <v>67</v>
      </c>
      <c r="D28" s="24">
        <v>192049200</v>
      </c>
      <c r="E28" s="25">
        <v>227558777</v>
      </c>
      <c r="F28" s="25">
        <v>168564374</v>
      </c>
      <c r="G28" s="34">
        <f t="shared" si="1"/>
        <v>0.7407509225627452</v>
      </c>
      <c r="H28" s="24">
        <v>67181264</v>
      </c>
      <c r="I28" s="25">
        <v>5401830</v>
      </c>
      <c r="J28" s="25">
        <v>890961</v>
      </c>
      <c r="K28" s="24">
        <v>73474055</v>
      </c>
      <c r="L28" s="24">
        <v>808180</v>
      </c>
      <c r="M28" s="25">
        <v>2605776</v>
      </c>
      <c r="N28" s="25">
        <v>50289823</v>
      </c>
      <c r="O28" s="24">
        <v>53703779</v>
      </c>
      <c r="P28" s="24">
        <v>817352</v>
      </c>
      <c r="Q28" s="25">
        <v>1777500</v>
      </c>
      <c r="R28" s="25">
        <v>38791688</v>
      </c>
      <c r="S28" s="40">
        <v>41386540</v>
      </c>
      <c r="T28" s="24">
        <v>0</v>
      </c>
      <c r="U28" s="25">
        <v>0</v>
      </c>
      <c r="V28" s="25">
        <v>0</v>
      </c>
      <c r="W28" s="40">
        <v>0</v>
      </c>
    </row>
    <row r="29" spans="1:23" ht="13.5">
      <c r="A29" s="13" t="s">
        <v>26</v>
      </c>
      <c r="B29" s="14" t="s">
        <v>68</v>
      </c>
      <c r="C29" s="15" t="s">
        <v>69</v>
      </c>
      <c r="D29" s="24">
        <v>102870213</v>
      </c>
      <c r="E29" s="25">
        <v>110961582</v>
      </c>
      <c r="F29" s="25">
        <v>64460269</v>
      </c>
      <c r="G29" s="34">
        <f t="shared" si="1"/>
        <v>0.580924206722287</v>
      </c>
      <c r="H29" s="24">
        <v>8276746</v>
      </c>
      <c r="I29" s="25">
        <v>31851766</v>
      </c>
      <c r="J29" s="25">
        <v>0</v>
      </c>
      <c r="K29" s="24">
        <v>40128512</v>
      </c>
      <c r="L29" s="24">
        <v>6095616</v>
      </c>
      <c r="M29" s="25">
        <v>2315249</v>
      </c>
      <c r="N29" s="25">
        <v>10527170</v>
      </c>
      <c r="O29" s="24">
        <v>18938035</v>
      </c>
      <c r="P29" s="24">
        <v>2482000</v>
      </c>
      <c r="Q29" s="25">
        <v>2911722</v>
      </c>
      <c r="R29" s="25">
        <v>0</v>
      </c>
      <c r="S29" s="40">
        <v>5393722</v>
      </c>
      <c r="T29" s="24">
        <v>0</v>
      </c>
      <c r="U29" s="25">
        <v>0</v>
      </c>
      <c r="V29" s="25">
        <v>0</v>
      </c>
      <c r="W29" s="40">
        <v>0</v>
      </c>
    </row>
    <row r="30" spans="1:23" ht="13.5">
      <c r="A30" s="13" t="s">
        <v>26</v>
      </c>
      <c r="B30" s="14" t="s">
        <v>70</v>
      </c>
      <c r="C30" s="15" t="s">
        <v>71</v>
      </c>
      <c r="D30" s="24">
        <v>671753577</v>
      </c>
      <c r="E30" s="25">
        <v>703880503</v>
      </c>
      <c r="F30" s="25">
        <v>585817281</v>
      </c>
      <c r="G30" s="34">
        <f t="shared" si="1"/>
        <v>0.8322680888349595</v>
      </c>
      <c r="H30" s="24">
        <v>146873674</v>
      </c>
      <c r="I30" s="25">
        <v>30337020</v>
      </c>
      <c r="J30" s="25">
        <v>67599235</v>
      </c>
      <c r="K30" s="24">
        <v>244809929</v>
      </c>
      <c r="L30" s="24">
        <v>40918067</v>
      </c>
      <c r="M30" s="25">
        <v>14836759</v>
      </c>
      <c r="N30" s="25">
        <v>141505655</v>
      </c>
      <c r="O30" s="24">
        <v>197260481</v>
      </c>
      <c r="P30" s="24">
        <v>34217569</v>
      </c>
      <c r="Q30" s="25">
        <v>39289047</v>
      </c>
      <c r="R30" s="25">
        <v>70240255</v>
      </c>
      <c r="S30" s="40">
        <v>143746871</v>
      </c>
      <c r="T30" s="24">
        <v>0</v>
      </c>
      <c r="U30" s="25">
        <v>0</v>
      </c>
      <c r="V30" s="25">
        <v>0</v>
      </c>
      <c r="W30" s="40">
        <v>0</v>
      </c>
    </row>
    <row r="31" spans="1:23" ht="13.5">
      <c r="A31" s="13" t="s">
        <v>41</v>
      </c>
      <c r="B31" s="14" t="s">
        <v>72</v>
      </c>
      <c r="C31" s="15" t="s">
        <v>73</v>
      </c>
      <c r="D31" s="24">
        <v>948221656</v>
      </c>
      <c r="E31" s="25">
        <v>1181658175</v>
      </c>
      <c r="F31" s="25">
        <v>931856472</v>
      </c>
      <c r="G31" s="34">
        <f t="shared" si="1"/>
        <v>0.7886007067991554</v>
      </c>
      <c r="H31" s="24">
        <v>35672259</v>
      </c>
      <c r="I31" s="25">
        <v>30486055</v>
      </c>
      <c r="J31" s="25">
        <v>39253567</v>
      </c>
      <c r="K31" s="24">
        <v>105411881</v>
      </c>
      <c r="L31" s="24">
        <v>264876455</v>
      </c>
      <c r="M31" s="25">
        <v>45264311</v>
      </c>
      <c r="N31" s="25">
        <v>116901757</v>
      </c>
      <c r="O31" s="24">
        <v>427042523</v>
      </c>
      <c r="P31" s="24">
        <v>218878142</v>
      </c>
      <c r="Q31" s="25">
        <v>47733109</v>
      </c>
      <c r="R31" s="25">
        <v>132790817</v>
      </c>
      <c r="S31" s="40">
        <v>399402068</v>
      </c>
      <c r="T31" s="24">
        <v>0</v>
      </c>
      <c r="U31" s="25">
        <v>0</v>
      </c>
      <c r="V31" s="25">
        <v>0</v>
      </c>
      <c r="W31" s="40">
        <v>0</v>
      </c>
    </row>
    <row r="32" spans="1:23" ht="13.5">
      <c r="A32" s="16"/>
      <c r="B32" s="17" t="s">
        <v>74</v>
      </c>
      <c r="C32" s="18"/>
      <c r="D32" s="26">
        <f>SUM(D25:D31)</f>
        <v>2615677824</v>
      </c>
      <c r="E32" s="27">
        <f>SUM(E25:E31)</f>
        <v>2935959542</v>
      </c>
      <c r="F32" s="27">
        <f>SUM(F25:F31)</f>
        <v>2441662540</v>
      </c>
      <c r="G32" s="35">
        <f t="shared" si="1"/>
        <v>0.8316403904996318</v>
      </c>
      <c r="H32" s="26">
        <f aca="true" t="shared" si="4" ref="H32:W32">SUM(H25:H31)</f>
        <v>499602412</v>
      </c>
      <c r="I32" s="27">
        <f t="shared" si="4"/>
        <v>118571413</v>
      </c>
      <c r="J32" s="27">
        <f t="shared" si="4"/>
        <v>130631419</v>
      </c>
      <c r="K32" s="26">
        <f t="shared" si="4"/>
        <v>748805244</v>
      </c>
      <c r="L32" s="26">
        <f t="shared" si="4"/>
        <v>322210786</v>
      </c>
      <c r="M32" s="27">
        <f t="shared" si="4"/>
        <v>79305871</v>
      </c>
      <c r="N32" s="27">
        <f t="shared" si="4"/>
        <v>444780102</v>
      </c>
      <c r="O32" s="26">
        <f t="shared" si="4"/>
        <v>846296759</v>
      </c>
      <c r="P32" s="26">
        <f t="shared" si="4"/>
        <v>277089063</v>
      </c>
      <c r="Q32" s="27">
        <f t="shared" si="4"/>
        <v>109140674</v>
      </c>
      <c r="R32" s="27">
        <f t="shared" si="4"/>
        <v>460330800</v>
      </c>
      <c r="S32" s="41">
        <f t="shared" si="4"/>
        <v>846560537</v>
      </c>
      <c r="T32" s="26">
        <f t="shared" si="4"/>
        <v>0</v>
      </c>
      <c r="U32" s="27">
        <f t="shared" si="4"/>
        <v>0</v>
      </c>
      <c r="V32" s="27">
        <f t="shared" si="4"/>
        <v>0</v>
      </c>
      <c r="W32" s="41">
        <f t="shared" si="4"/>
        <v>0</v>
      </c>
    </row>
    <row r="33" spans="1:23" ht="13.5">
      <c r="A33" s="13" t="s">
        <v>26</v>
      </c>
      <c r="B33" s="14" t="s">
        <v>75</v>
      </c>
      <c r="C33" s="15" t="s">
        <v>76</v>
      </c>
      <c r="D33" s="24">
        <v>278415204</v>
      </c>
      <c r="E33" s="25">
        <v>312462846</v>
      </c>
      <c r="F33" s="25">
        <v>190054381</v>
      </c>
      <c r="G33" s="34">
        <f t="shared" si="1"/>
        <v>0.6082463353098947</v>
      </c>
      <c r="H33" s="24">
        <v>73381407</v>
      </c>
      <c r="I33" s="25">
        <v>8158932</v>
      </c>
      <c r="J33" s="25">
        <v>8112703</v>
      </c>
      <c r="K33" s="24">
        <v>89653042</v>
      </c>
      <c r="L33" s="24">
        <v>9328590</v>
      </c>
      <c r="M33" s="25">
        <v>8556301</v>
      </c>
      <c r="N33" s="25">
        <v>58447414</v>
      </c>
      <c r="O33" s="24">
        <v>76332305</v>
      </c>
      <c r="P33" s="24">
        <v>8643886</v>
      </c>
      <c r="Q33" s="25">
        <v>8080200</v>
      </c>
      <c r="R33" s="25">
        <v>7344948</v>
      </c>
      <c r="S33" s="40">
        <v>24069034</v>
      </c>
      <c r="T33" s="24">
        <v>0</v>
      </c>
      <c r="U33" s="25">
        <v>0</v>
      </c>
      <c r="V33" s="25">
        <v>0</v>
      </c>
      <c r="W33" s="40">
        <v>0</v>
      </c>
    </row>
    <row r="34" spans="1:23" ht="13.5">
      <c r="A34" s="13" t="s">
        <v>26</v>
      </c>
      <c r="B34" s="14" t="s">
        <v>77</v>
      </c>
      <c r="C34" s="15" t="s">
        <v>78</v>
      </c>
      <c r="D34" s="24">
        <v>239767342</v>
      </c>
      <c r="E34" s="25">
        <v>241266283</v>
      </c>
      <c r="F34" s="25">
        <v>232057208</v>
      </c>
      <c r="G34" s="34">
        <f t="shared" si="1"/>
        <v>0.9618302446347217</v>
      </c>
      <c r="H34" s="24">
        <v>79340079</v>
      </c>
      <c r="I34" s="25">
        <v>16260883</v>
      </c>
      <c r="J34" s="25">
        <v>14389105</v>
      </c>
      <c r="K34" s="24">
        <v>109990067</v>
      </c>
      <c r="L34" s="24">
        <v>1699553</v>
      </c>
      <c r="M34" s="25">
        <v>8560752</v>
      </c>
      <c r="N34" s="25">
        <v>50949814</v>
      </c>
      <c r="O34" s="24">
        <v>61210119</v>
      </c>
      <c r="P34" s="24">
        <v>2877598</v>
      </c>
      <c r="Q34" s="25">
        <v>18573877</v>
      </c>
      <c r="R34" s="25">
        <v>39405547</v>
      </c>
      <c r="S34" s="40">
        <v>60857022</v>
      </c>
      <c r="T34" s="24">
        <v>0</v>
      </c>
      <c r="U34" s="25">
        <v>0</v>
      </c>
      <c r="V34" s="25">
        <v>0</v>
      </c>
      <c r="W34" s="40">
        <v>0</v>
      </c>
    </row>
    <row r="35" spans="1:23" ht="13.5">
      <c r="A35" s="13" t="s">
        <v>26</v>
      </c>
      <c r="B35" s="14" t="s">
        <v>79</v>
      </c>
      <c r="C35" s="15" t="s">
        <v>80</v>
      </c>
      <c r="D35" s="24">
        <v>258654000</v>
      </c>
      <c r="E35" s="25">
        <v>258654000</v>
      </c>
      <c r="F35" s="25">
        <v>85182115</v>
      </c>
      <c r="G35" s="34">
        <f t="shared" si="1"/>
        <v>0.3293284271652478</v>
      </c>
      <c r="H35" s="24">
        <v>27764699</v>
      </c>
      <c r="I35" s="25">
        <v>2623821</v>
      </c>
      <c r="J35" s="25">
        <v>3809289</v>
      </c>
      <c r="K35" s="24">
        <v>34197809</v>
      </c>
      <c r="L35" s="24">
        <v>3100995</v>
      </c>
      <c r="M35" s="25">
        <v>2276927</v>
      </c>
      <c r="N35" s="25">
        <v>14662877</v>
      </c>
      <c r="O35" s="24">
        <v>20040799</v>
      </c>
      <c r="P35" s="24">
        <v>2716765</v>
      </c>
      <c r="Q35" s="25">
        <v>2746381</v>
      </c>
      <c r="R35" s="25">
        <v>25480361</v>
      </c>
      <c r="S35" s="40">
        <v>30943507</v>
      </c>
      <c r="T35" s="24">
        <v>0</v>
      </c>
      <c r="U35" s="25">
        <v>0</v>
      </c>
      <c r="V35" s="25">
        <v>0</v>
      </c>
      <c r="W35" s="40">
        <v>0</v>
      </c>
    </row>
    <row r="36" spans="1:23" ht="13.5">
      <c r="A36" s="13" t="s">
        <v>41</v>
      </c>
      <c r="B36" s="14" t="s">
        <v>81</v>
      </c>
      <c r="C36" s="15" t="s">
        <v>82</v>
      </c>
      <c r="D36" s="24">
        <v>662283772</v>
      </c>
      <c r="E36" s="25">
        <v>661694022</v>
      </c>
      <c r="F36" s="25">
        <v>635419354</v>
      </c>
      <c r="G36" s="34">
        <f t="shared" si="1"/>
        <v>0.9602918159656579</v>
      </c>
      <c r="H36" s="24">
        <v>131837539</v>
      </c>
      <c r="I36" s="25">
        <v>14077542</v>
      </c>
      <c r="J36" s="25">
        <v>14077542</v>
      </c>
      <c r="K36" s="24">
        <v>159992623</v>
      </c>
      <c r="L36" s="24">
        <v>18755294</v>
      </c>
      <c r="M36" s="25">
        <v>14077542</v>
      </c>
      <c r="N36" s="25">
        <v>91411403</v>
      </c>
      <c r="O36" s="24">
        <v>124244239</v>
      </c>
      <c r="P36" s="24">
        <v>211992203</v>
      </c>
      <c r="Q36" s="25">
        <v>17981823</v>
      </c>
      <c r="R36" s="25">
        <v>121208466</v>
      </c>
      <c r="S36" s="40">
        <v>351182492</v>
      </c>
      <c r="T36" s="24">
        <v>0</v>
      </c>
      <c r="U36" s="25">
        <v>0</v>
      </c>
      <c r="V36" s="25">
        <v>0</v>
      </c>
      <c r="W36" s="40">
        <v>0</v>
      </c>
    </row>
    <row r="37" spans="1:23" ht="13.5">
      <c r="A37" s="16"/>
      <c r="B37" s="17" t="s">
        <v>83</v>
      </c>
      <c r="C37" s="18"/>
      <c r="D37" s="26">
        <f>SUM(D33:D36)</f>
        <v>1439120318</v>
      </c>
      <c r="E37" s="27">
        <f>SUM(E33:E36)</f>
        <v>1474077151</v>
      </c>
      <c r="F37" s="27">
        <f>SUM(F33:F36)</f>
        <v>1142713058</v>
      </c>
      <c r="G37" s="35">
        <f t="shared" si="1"/>
        <v>0.7752057327696819</v>
      </c>
      <c r="H37" s="26">
        <f aca="true" t="shared" si="5" ref="H37:W37">SUM(H33:H36)</f>
        <v>312323724</v>
      </c>
      <c r="I37" s="27">
        <f t="shared" si="5"/>
        <v>41121178</v>
      </c>
      <c r="J37" s="27">
        <f t="shared" si="5"/>
        <v>40388639</v>
      </c>
      <c r="K37" s="26">
        <f t="shared" si="5"/>
        <v>393833541</v>
      </c>
      <c r="L37" s="26">
        <f t="shared" si="5"/>
        <v>32884432</v>
      </c>
      <c r="M37" s="27">
        <f t="shared" si="5"/>
        <v>33471522</v>
      </c>
      <c r="N37" s="27">
        <f t="shared" si="5"/>
        <v>215471508</v>
      </c>
      <c r="O37" s="26">
        <f t="shared" si="5"/>
        <v>281827462</v>
      </c>
      <c r="P37" s="26">
        <f t="shared" si="5"/>
        <v>226230452</v>
      </c>
      <c r="Q37" s="27">
        <f t="shared" si="5"/>
        <v>47382281</v>
      </c>
      <c r="R37" s="27">
        <f t="shared" si="5"/>
        <v>193439322</v>
      </c>
      <c r="S37" s="41">
        <f t="shared" si="5"/>
        <v>467052055</v>
      </c>
      <c r="T37" s="26">
        <f t="shared" si="5"/>
        <v>0</v>
      </c>
      <c r="U37" s="27">
        <f t="shared" si="5"/>
        <v>0</v>
      </c>
      <c r="V37" s="27">
        <f t="shared" si="5"/>
        <v>0</v>
      </c>
      <c r="W37" s="41">
        <f t="shared" si="5"/>
        <v>0</v>
      </c>
    </row>
    <row r="38" spans="1:23" ht="13.5">
      <c r="A38" s="13" t="s">
        <v>26</v>
      </c>
      <c r="B38" s="14" t="s">
        <v>84</v>
      </c>
      <c r="C38" s="15" t="s">
        <v>85</v>
      </c>
      <c r="D38" s="24">
        <v>364448976</v>
      </c>
      <c r="E38" s="25">
        <v>422959394</v>
      </c>
      <c r="F38" s="25">
        <v>335769010</v>
      </c>
      <c r="G38" s="34">
        <f t="shared" si="1"/>
        <v>0.793856371942882</v>
      </c>
      <c r="H38" s="24">
        <v>143981225</v>
      </c>
      <c r="I38" s="25">
        <v>5120219</v>
      </c>
      <c r="J38" s="25">
        <v>573240</v>
      </c>
      <c r="K38" s="24">
        <v>149674684</v>
      </c>
      <c r="L38" s="24">
        <v>7937180</v>
      </c>
      <c r="M38" s="25">
        <v>2121858</v>
      </c>
      <c r="N38" s="25">
        <v>88214859</v>
      </c>
      <c r="O38" s="24">
        <v>98273897</v>
      </c>
      <c r="P38" s="24">
        <v>1087726</v>
      </c>
      <c r="Q38" s="25">
        <v>8083807</v>
      </c>
      <c r="R38" s="25">
        <v>78648896</v>
      </c>
      <c r="S38" s="40">
        <v>87820429</v>
      </c>
      <c r="T38" s="24">
        <v>0</v>
      </c>
      <c r="U38" s="25">
        <v>0</v>
      </c>
      <c r="V38" s="25">
        <v>0</v>
      </c>
      <c r="W38" s="40">
        <v>0</v>
      </c>
    </row>
    <row r="39" spans="1:23" ht="13.5">
      <c r="A39" s="13" t="s">
        <v>26</v>
      </c>
      <c r="B39" s="14" t="s">
        <v>86</v>
      </c>
      <c r="C39" s="15" t="s">
        <v>87</v>
      </c>
      <c r="D39" s="24">
        <v>196176418</v>
      </c>
      <c r="E39" s="25">
        <v>215919093</v>
      </c>
      <c r="F39" s="25">
        <v>115853715</v>
      </c>
      <c r="G39" s="34">
        <f t="shared" si="1"/>
        <v>0.5365607709365471</v>
      </c>
      <c r="H39" s="24">
        <v>74695021</v>
      </c>
      <c r="I39" s="25">
        <v>1329470</v>
      </c>
      <c r="J39" s="25">
        <v>498482</v>
      </c>
      <c r="K39" s="24">
        <v>76522973</v>
      </c>
      <c r="L39" s="24">
        <v>406230</v>
      </c>
      <c r="M39" s="25">
        <v>472016</v>
      </c>
      <c r="N39" s="25">
        <v>-415332</v>
      </c>
      <c r="O39" s="24">
        <v>462914</v>
      </c>
      <c r="P39" s="24">
        <v>478452</v>
      </c>
      <c r="Q39" s="25">
        <v>54215</v>
      </c>
      <c r="R39" s="25">
        <v>38335161</v>
      </c>
      <c r="S39" s="40">
        <v>38867828</v>
      </c>
      <c r="T39" s="24">
        <v>0</v>
      </c>
      <c r="U39" s="25">
        <v>0</v>
      </c>
      <c r="V39" s="25">
        <v>0</v>
      </c>
      <c r="W39" s="40">
        <v>0</v>
      </c>
    </row>
    <row r="40" spans="1:23" ht="13.5">
      <c r="A40" s="13" t="s">
        <v>26</v>
      </c>
      <c r="B40" s="14" t="s">
        <v>88</v>
      </c>
      <c r="C40" s="15" t="s">
        <v>89</v>
      </c>
      <c r="D40" s="24">
        <v>403882037</v>
      </c>
      <c r="E40" s="25">
        <v>407311811</v>
      </c>
      <c r="F40" s="25">
        <v>350620999</v>
      </c>
      <c r="G40" s="34">
        <f t="shared" si="1"/>
        <v>0.8608171664337031</v>
      </c>
      <c r="H40" s="24">
        <v>151707572</v>
      </c>
      <c r="I40" s="25">
        <v>15581397</v>
      </c>
      <c r="J40" s="25">
        <v>7263856</v>
      </c>
      <c r="K40" s="24">
        <v>174552825</v>
      </c>
      <c r="L40" s="24">
        <v>4691636</v>
      </c>
      <c r="M40" s="25">
        <v>2568985</v>
      </c>
      <c r="N40" s="25">
        <v>79045266</v>
      </c>
      <c r="O40" s="24">
        <v>86305887</v>
      </c>
      <c r="P40" s="24">
        <v>2634176</v>
      </c>
      <c r="Q40" s="25">
        <v>2671614</v>
      </c>
      <c r="R40" s="25">
        <v>84456497</v>
      </c>
      <c r="S40" s="40">
        <v>89762287</v>
      </c>
      <c r="T40" s="24">
        <v>0</v>
      </c>
      <c r="U40" s="25">
        <v>0</v>
      </c>
      <c r="V40" s="25">
        <v>0</v>
      </c>
      <c r="W40" s="40">
        <v>0</v>
      </c>
    </row>
    <row r="41" spans="1:23" ht="13.5">
      <c r="A41" s="13" t="s">
        <v>26</v>
      </c>
      <c r="B41" s="14" t="s">
        <v>90</v>
      </c>
      <c r="C41" s="15" t="s">
        <v>91</v>
      </c>
      <c r="D41" s="24">
        <v>217945392</v>
      </c>
      <c r="E41" s="25">
        <v>217656065</v>
      </c>
      <c r="F41" s="25">
        <v>208586954</v>
      </c>
      <c r="G41" s="34">
        <f t="shared" si="1"/>
        <v>0.958332835797615</v>
      </c>
      <c r="H41" s="24">
        <v>86187581</v>
      </c>
      <c r="I41" s="25">
        <v>2678309</v>
      </c>
      <c r="J41" s="25">
        <v>13441174</v>
      </c>
      <c r="K41" s="24">
        <v>102307064</v>
      </c>
      <c r="L41" s="24">
        <v>1605599</v>
      </c>
      <c r="M41" s="25">
        <v>3868594</v>
      </c>
      <c r="N41" s="25">
        <v>61965511</v>
      </c>
      <c r="O41" s="24">
        <v>67439704</v>
      </c>
      <c r="P41" s="24">
        <v>1418551</v>
      </c>
      <c r="Q41" s="25">
        <v>1335081</v>
      </c>
      <c r="R41" s="25">
        <v>36086554</v>
      </c>
      <c r="S41" s="40">
        <v>38840186</v>
      </c>
      <c r="T41" s="24">
        <v>0</v>
      </c>
      <c r="U41" s="25">
        <v>0</v>
      </c>
      <c r="V41" s="25">
        <v>0</v>
      </c>
      <c r="W41" s="40">
        <v>0</v>
      </c>
    </row>
    <row r="42" spans="1:23" ht="13.5">
      <c r="A42" s="13" t="s">
        <v>26</v>
      </c>
      <c r="B42" s="14" t="s">
        <v>92</v>
      </c>
      <c r="C42" s="15" t="s">
        <v>93</v>
      </c>
      <c r="D42" s="24">
        <v>1291871658</v>
      </c>
      <c r="E42" s="25">
        <v>1298837092</v>
      </c>
      <c r="F42" s="25">
        <v>1073747297</v>
      </c>
      <c r="G42" s="34">
        <f t="shared" si="1"/>
        <v>0.8266989783503965</v>
      </c>
      <c r="H42" s="24">
        <v>509650442</v>
      </c>
      <c r="I42" s="25">
        <v>47620901</v>
      </c>
      <c r="J42" s="25">
        <v>49728723</v>
      </c>
      <c r="K42" s="24">
        <v>607000066</v>
      </c>
      <c r="L42" s="24">
        <v>51151595</v>
      </c>
      <c r="M42" s="25">
        <v>45745499</v>
      </c>
      <c r="N42" s="25">
        <v>154757441</v>
      </c>
      <c r="O42" s="24">
        <v>251654535</v>
      </c>
      <c r="P42" s="24">
        <v>43909798</v>
      </c>
      <c r="Q42" s="25">
        <v>39746672</v>
      </c>
      <c r="R42" s="25">
        <v>131436226</v>
      </c>
      <c r="S42" s="40">
        <v>215092696</v>
      </c>
      <c r="T42" s="24">
        <v>0</v>
      </c>
      <c r="U42" s="25">
        <v>0</v>
      </c>
      <c r="V42" s="25">
        <v>0</v>
      </c>
      <c r="W42" s="40">
        <v>0</v>
      </c>
    </row>
    <row r="43" spans="1:23" ht="13.5">
      <c r="A43" s="13" t="s">
        <v>41</v>
      </c>
      <c r="B43" s="14" t="s">
        <v>94</v>
      </c>
      <c r="C43" s="15" t="s">
        <v>95</v>
      </c>
      <c r="D43" s="24">
        <v>1499911434</v>
      </c>
      <c r="E43" s="25">
        <v>1618438202</v>
      </c>
      <c r="F43" s="25">
        <v>839621166</v>
      </c>
      <c r="G43" s="34">
        <f t="shared" si="1"/>
        <v>0.5187848167217199</v>
      </c>
      <c r="H43" s="24">
        <v>384082539</v>
      </c>
      <c r="I43" s="25">
        <v>29136114</v>
      </c>
      <c r="J43" s="25">
        <v>26653417</v>
      </c>
      <c r="K43" s="24">
        <v>439872070</v>
      </c>
      <c r="L43" s="24">
        <v>28842082</v>
      </c>
      <c r="M43" s="25">
        <v>28446840</v>
      </c>
      <c r="N43" s="25">
        <v>296251031</v>
      </c>
      <c r="O43" s="24">
        <v>353539953</v>
      </c>
      <c r="P43" s="24">
        <v>17656400</v>
      </c>
      <c r="Q43" s="25">
        <v>28552743</v>
      </c>
      <c r="R43" s="25">
        <v>0</v>
      </c>
      <c r="S43" s="40">
        <v>46209143</v>
      </c>
      <c r="T43" s="24">
        <v>0</v>
      </c>
      <c r="U43" s="25">
        <v>0</v>
      </c>
      <c r="V43" s="25">
        <v>0</v>
      </c>
      <c r="W43" s="40">
        <v>0</v>
      </c>
    </row>
    <row r="44" spans="1:23" ht="13.5">
      <c r="A44" s="16"/>
      <c r="B44" s="17" t="s">
        <v>96</v>
      </c>
      <c r="C44" s="18"/>
      <c r="D44" s="26">
        <f>SUM(D38:D43)</f>
        <v>3974235915</v>
      </c>
      <c r="E44" s="27">
        <f>SUM(E38:E43)</f>
        <v>4181121657</v>
      </c>
      <c r="F44" s="27">
        <f>SUM(F38:F43)</f>
        <v>2924199141</v>
      </c>
      <c r="G44" s="35">
        <f t="shared" si="1"/>
        <v>0.6993815011587452</v>
      </c>
      <c r="H44" s="26">
        <f aca="true" t="shared" si="6" ref="H44:W44">SUM(H38:H43)</f>
        <v>1350304380</v>
      </c>
      <c r="I44" s="27">
        <f t="shared" si="6"/>
        <v>101466410</v>
      </c>
      <c r="J44" s="27">
        <f t="shared" si="6"/>
        <v>98158892</v>
      </c>
      <c r="K44" s="26">
        <f t="shared" si="6"/>
        <v>1549929682</v>
      </c>
      <c r="L44" s="26">
        <f t="shared" si="6"/>
        <v>94634322</v>
      </c>
      <c r="M44" s="27">
        <f t="shared" si="6"/>
        <v>83223792</v>
      </c>
      <c r="N44" s="27">
        <f t="shared" si="6"/>
        <v>679818776</v>
      </c>
      <c r="O44" s="26">
        <f t="shared" si="6"/>
        <v>857676890</v>
      </c>
      <c r="P44" s="26">
        <f t="shared" si="6"/>
        <v>67185103</v>
      </c>
      <c r="Q44" s="27">
        <f t="shared" si="6"/>
        <v>80444132</v>
      </c>
      <c r="R44" s="27">
        <f t="shared" si="6"/>
        <v>368963334</v>
      </c>
      <c r="S44" s="41">
        <f t="shared" si="6"/>
        <v>516592569</v>
      </c>
      <c r="T44" s="26">
        <f t="shared" si="6"/>
        <v>0</v>
      </c>
      <c r="U44" s="27">
        <f t="shared" si="6"/>
        <v>0</v>
      </c>
      <c r="V44" s="27">
        <f t="shared" si="6"/>
        <v>0</v>
      </c>
      <c r="W44" s="41">
        <f t="shared" si="6"/>
        <v>0</v>
      </c>
    </row>
    <row r="45" spans="1:23" ht="13.5">
      <c r="A45" s="13" t="s">
        <v>26</v>
      </c>
      <c r="B45" s="14" t="s">
        <v>97</v>
      </c>
      <c r="C45" s="15" t="s">
        <v>98</v>
      </c>
      <c r="D45" s="24">
        <v>388292299</v>
      </c>
      <c r="E45" s="25">
        <v>386602551</v>
      </c>
      <c r="F45" s="25">
        <v>346036153</v>
      </c>
      <c r="G45" s="34">
        <f t="shared" si="1"/>
        <v>0.895069502528968</v>
      </c>
      <c r="H45" s="24">
        <v>123272411</v>
      </c>
      <c r="I45" s="25">
        <v>8003091</v>
      </c>
      <c r="J45" s="25">
        <v>23228668</v>
      </c>
      <c r="K45" s="24">
        <v>154504170</v>
      </c>
      <c r="L45" s="24">
        <v>9501033</v>
      </c>
      <c r="M45" s="25">
        <v>11036008</v>
      </c>
      <c r="N45" s="25">
        <v>91343523</v>
      </c>
      <c r="O45" s="24">
        <v>111880564</v>
      </c>
      <c r="P45" s="24">
        <v>4017353</v>
      </c>
      <c r="Q45" s="25">
        <v>10257991</v>
      </c>
      <c r="R45" s="25">
        <v>65376075</v>
      </c>
      <c r="S45" s="40">
        <v>79651419</v>
      </c>
      <c r="T45" s="24">
        <v>0</v>
      </c>
      <c r="U45" s="25">
        <v>0</v>
      </c>
      <c r="V45" s="25">
        <v>0</v>
      </c>
      <c r="W45" s="40">
        <v>0</v>
      </c>
    </row>
    <row r="46" spans="1:23" ht="13.5">
      <c r="A46" s="13" t="s">
        <v>26</v>
      </c>
      <c r="B46" s="14" t="s">
        <v>99</v>
      </c>
      <c r="C46" s="15" t="s">
        <v>100</v>
      </c>
      <c r="D46" s="24">
        <v>394432003</v>
      </c>
      <c r="E46" s="25">
        <v>283165756</v>
      </c>
      <c r="F46" s="25">
        <v>252191235</v>
      </c>
      <c r="G46" s="34">
        <f t="shared" si="1"/>
        <v>0.8906134645744381</v>
      </c>
      <c r="H46" s="24">
        <v>92820812</v>
      </c>
      <c r="I46" s="25">
        <v>13490830</v>
      </c>
      <c r="J46" s="25">
        <v>3753555</v>
      </c>
      <c r="K46" s="24">
        <v>110065197</v>
      </c>
      <c r="L46" s="24">
        <v>1629052</v>
      </c>
      <c r="M46" s="25">
        <v>2493490</v>
      </c>
      <c r="N46" s="25">
        <v>73073876</v>
      </c>
      <c r="O46" s="24">
        <v>77196418</v>
      </c>
      <c r="P46" s="24">
        <v>2397125</v>
      </c>
      <c r="Q46" s="25">
        <v>3318010</v>
      </c>
      <c r="R46" s="25">
        <v>59214485</v>
      </c>
      <c r="S46" s="40">
        <v>64929620</v>
      </c>
      <c r="T46" s="24">
        <v>0</v>
      </c>
      <c r="U46" s="25">
        <v>0</v>
      </c>
      <c r="V46" s="25">
        <v>0</v>
      </c>
      <c r="W46" s="40">
        <v>0</v>
      </c>
    </row>
    <row r="47" spans="1:23" ht="13.5">
      <c r="A47" s="13" t="s">
        <v>26</v>
      </c>
      <c r="B47" s="14" t="s">
        <v>101</v>
      </c>
      <c r="C47" s="15" t="s">
        <v>102</v>
      </c>
      <c r="D47" s="24">
        <v>357985018</v>
      </c>
      <c r="E47" s="25">
        <v>356469563</v>
      </c>
      <c r="F47" s="25">
        <v>327144799</v>
      </c>
      <c r="G47" s="34">
        <f t="shared" si="1"/>
        <v>0.9177355739625939</v>
      </c>
      <c r="H47" s="24">
        <v>124035632</v>
      </c>
      <c r="I47" s="25">
        <v>8153627</v>
      </c>
      <c r="J47" s="25">
        <v>5400885</v>
      </c>
      <c r="K47" s="24">
        <v>137590144</v>
      </c>
      <c r="L47" s="24">
        <v>6643721</v>
      </c>
      <c r="M47" s="25">
        <v>5563271</v>
      </c>
      <c r="N47" s="25">
        <v>92437626</v>
      </c>
      <c r="O47" s="24">
        <v>104644618</v>
      </c>
      <c r="P47" s="24">
        <v>6992728</v>
      </c>
      <c r="Q47" s="25">
        <v>7425914</v>
      </c>
      <c r="R47" s="25">
        <v>70491395</v>
      </c>
      <c r="S47" s="40">
        <v>84910037</v>
      </c>
      <c r="T47" s="24">
        <v>0</v>
      </c>
      <c r="U47" s="25">
        <v>0</v>
      </c>
      <c r="V47" s="25">
        <v>0</v>
      </c>
      <c r="W47" s="40">
        <v>0</v>
      </c>
    </row>
    <row r="48" spans="1:23" ht="13.5">
      <c r="A48" s="13" t="s">
        <v>26</v>
      </c>
      <c r="B48" s="14" t="s">
        <v>103</v>
      </c>
      <c r="C48" s="15" t="s">
        <v>104</v>
      </c>
      <c r="D48" s="24">
        <v>207353152</v>
      </c>
      <c r="E48" s="25">
        <v>210118152</v>
      </c>
      <c r="F48" s="25">
        <v>89876424</v>
      </c>
      <c r="G48" s="34">
        <f t="shared" si="1"/>
        <v>0.42774231138297847</v>
      </c>
      <c r="H48" s="24">
        <v>51318378</v>
      </c>
      <c r="I48" s="25">
        <v>106924</v>
      </c>
      <c r="J48" s="25">
        <v>1513778</v>
      </c>
      <c r="K48" s="24">
        <v>52939080</v>
      </c>
      <c r="L48" s="24">
        <v>1414356</v>
      </c>
      <c r="M48" s="25">
        <v>1204500</v>
      </c>
      <c r="N48" s="25">
        <v>58394</v>
      </c>
      <c r="O48" s="24">
        <v>2677250</v>
      </c>
      <c r="P48" s="24">
        <v>1151790</v>
      </c>
      <c r="Q48" s="25">
        <v>1192089</v>
      </c>
      <c r="R48" s="25">
        <v>31916215</v>
      </c>
      <c r="S48" s="40">
        <v>34260094</v>
      </c>
      <c r="T48" s="24">
        <v>0</v>
      </c>
      <c r="U48" s="25">
        <v>0</v>
      </c>
      <c r="V48" s="25">
        <v>0</v>
      </c>
      <c r="W48" s="40">
        <v>0</v>
      </c>
    </row>
    <row r="49" spans="1:23" ht="13.5">
      <c r="A49" s="13" t="s">
        <v>41</v>
      </c>
      <c r="B49" s="14" t="s">
        <v>105</v>
      </c>
      <c r="C49" s="15" t="s">
        <v>106</v>
      </c>
      <c r="D49" s="24">
        <v>758788007</v>
      </c>
      <c r="E49" s="25">
        <v>752115655</v>
      </c>
      <c r="F49" s="25">
        <v>623612520</v>
      </c>
      <c r="G49" s="34">
        <f t="shared" si="1"/>
        <v>0.8291444485356444</v>
      </c>
      <c r="H49" s="24">
        <v>238570293</v>
      </c>
      <c r="I49" s="25">
        <v>8616468</v>
      </c>
      <c r="J49" s="25">
        <v>7428641</v>
      </c>
      <c r="K49" s="24">
        <v>254615402</v>
      </c>
      <c r="L49" s="24">
        <v>8545683</v>
      </c>
      <c r="M49" s="25">
        <v>6204569</v>
      </c>
      <c r="N49" s="25">
        <v>192492842</v>
      </c>
      <c r="O49" s="24">
        <v>207243094</v>
      </c>
      <c r="P49" s="24">
        <v>7372618</v>
      </c>
      <c r="Q49" s="25">
        <v>8274356</v>
      </c>
      <c r="R49" s="25">
        <v>146107050</v>
      </c>
      <c r="S49" s="40">
        <v>161754024</v>
      </c>
      <c r="T49" s="24">
        <v>0</v>
      </c>
      <c r="U49" s="25">
        <v>0</v>
      </c>
      <c r="V49" s="25">
        <v>0</v>
      </c>
      <c r="W49" s="40">
        <v>0</v>
      </c>
    </row>
    <row r="50" spans="1:23" ht="13.5">
      <c r="A50" s="16"/>
      <c r="B50" s="17" t="s">
        <v>107</v>
      </c>
      <c r="C50" s="18"/>
      <c r="D50" s="26">
        <f>SUM(D45:D49)</f>
        <v>2106850479</v>
      </c>
      <c r="E50" s="27">
        <f>SUM(E45:E49)</f>
        <v>1988471677</v>
      </c>
      <c r="F50" s="27">
        <f>SUM(F45:F49)</f>
        <v>1638861131</v>
      </c>
      <c r="G50" s="35">
        <f t="shared" si="1"/>
        <v>0.8241812795003165</v>
      </c>
      <c r="H50" s="26">
        <f aca="true" t="shared" si="7" ref="H50:W50">SUM(H45:H49)</f>
        <v>630017526</v>
      </c>
      <c r="I50" s="27">
        <f t="shared" si="7"/>
        <v>38370940</v>
      </c>
      <c r="J50" s="27">
        <f t="shared" si="7"/>
        <v>41325527</v>
      </c>
      <c r="K50" s="26">
        <f t="shared" si="7"/>
        <v>709713993</v>
      </c>
      <c r="L50" s="26">
        <f t="shared" si="7"/>
        <v>27733845</v>
      </c>
      <c r="M50" s="27">
        <f t="shared" si="7"/>
        <v>26501838</v>
      </c>
      <c r="N50" s="27">
        <f t="shared" si="7"/>
        <v>449406261</v>
      </c>
      <c r="O50" s="26">
        <f t="shared" si="7"/>
        <v>503641944</v>
      </c>
      <c r="P50" s="26">
        <f t="shared" si="7"/>
        <v>21931614</v>
      </c>
      <c r="Q50" s="27">
        <f t="shared" si="7"/>
        <v>30468360</v>
      </c>
      <c r="R50" s="27">
        <f t="shared" si="7"/>
        <v>373105220</v>
      </c>
      <c r="S50" s="41">
        <f t="shared" si="7"/>
        <v>425505194</v>
      </c>
      <c r="T50" s="26">
        <f t="shared" si="7"/>
        <v>0</v>
      </c>
      <c r="U50" s="27">
        <f t="shared" si="7"/>
        <v>0</v>
      </c>
      <c r="V50" s="27">
        <f t="shared" si="7"/>
        <v>0</v>
      </c>
      <c r="W50" s="41">
        <f t="shared" si="7"/>
        <v>0</v>
      </c>
    </row>
    <row r="51" spans="1:23" ht="13.5">
      <c r="A51" s="19"/>
      <c r="B51" s="20" t="s">
        <v>108</v>
      </c>
      <c r="C51" s="21"/>
      <c r="D51" s="30">
        <f>SUM(D5:D6,D8:D15,D17:D23,D25:D31,D33:D36,D38:D43,D45:D49)</f>
        <v>43861819422</v>
      </c>
      <c r="E51" s="31">
        <f>SUM(E5:E6,E8:E15,E17:E23,E25:E31,E33:E36,E38:E43,E45:E49)</f>
        <v>44524242688</v>
      </c>
      <c r="F51" s="31">
        <f>SUM(F5:F6,F8:F15,F17:F23,F25:F31,F33:F36,F38:F43,F45:F49)</f>
        <v>21565865836</v>
      </c>
      <c r="G51" s="37">
        <f t="shared" si="1"/>
        <v>0.48436232789226863</v>
      </c>
      <c r="H51" s="30">
        <f aca="true" t="shared" si="8" ref="H51:W51">SUM(H5:H6,H8:H15,H17:H23,H25:H31,H33:H36,H38:H43,H45:H49)</f>
        <v>8318419530</v>
      </c>
      <c r="I51" s="31">
        <f t="shared" si="8"/>
        <v>994838704</v>
      </c>
      <c r="J51" s="31">
        <f t="shared" si="8"/>
        <v>874174762</v>
      </c>
      <c r="K51" s="30">
        <f t="shared" si="8"/>
        <v>10187432996</v>
      </c>
      <c r="L51" s="30">
        <f t="shared" si="8"/>
        <v>1192561339</v>
      </c>
      <c r="M51" s="31">
        <f t="shared" si="8"/>
        <v>778548130</v>
      </c>
      <c r="N51" s="31">
        <f t="shared" si="8"/>
        <v>3385559664</v>
      </c>
      <c r="O51" s="30">
        <f t="shared" si="8"/>
        <v>5356669133</v>
      </c>
      <c r="P51" s="30">
        <f t="shared" si="8"/>
        <v>2046369245</v>
      </c>
      <c r="Q51" s="31">
        <f t="shared" si="8"/>
        <v>1114835334</v>
      </c>
      <c r="R51" s="31">
        <f t="shared" si="8"/>
        <v>2860559128</v>
      </c>
      <c r="S51" s="43">
        <f t="shared" si="8"/>
        <v>6021763707</v>
      </c>
      <c r="T51" s="26">
        <f t="shared" si="8"/>
        <v>0</v>
      </c>
      <c r="U51" s="27">
        <f t="shared" si="8"/>
        <v>0</v>
      </c>
      <c r="V51" s="27">
        <f t="shared" si="8"/>
        <v>0</v>
      </c>
      <c r="W51" s="41">
        <f t="shared" si="8"/>
        <v>0</v>
      </c>
    </row>
    <row r="52" spans="1:23" ht="13.5">
      <c r="A52" s="8"/>
      <c r="B52" s="9" t="s">
        <v>603</v>
      </c>
      <c r="C52" s="10"/>
      <c r="D52" s="28"/>
      <c r="E52" s="29"/>
      <c r="F52" s="29"/>
      <c r="G52" s="36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42"/>
      <c r="T52" s="28"/>
      <c r="U52" s="29"/>
      <c r="V52" s="29"/>
      <c r="W52" s="42"/>
    </row>
    <row r="53" spans="1:23" ht="13.5">
      <c r="A53" s="12"/>
      <c r="B53" s="9" t="s">
        <v>109</v>
      </c>
      <c r="C53" s="10"/>
      <c r="D53" s="28"/>
      <c r="E53" s="29"/>
      <c r="F53" s="29"/>
      <c r="G53" s="36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42"/>
      <c r="T53" s="28"/>
      <c r="U53" s="29"/>
      <c r="V53" s="29"/>
      <c r="W53" s="42"/>
    </row>
    <row r="54" spans="1:23" ht="13.5">
      <c r="A54" s="13" t="s">
        <v>20</v>
      </c>
      <c r="B54" s="14" t="s">
        <v>110</v>
      </c>
      <c r="C54" s="15" t="s">
        <v>111</v>
      </c>
      <c r="D54" s="24">
        <v>6949637528</v>
      </c>
      <c r="E54" s="25">
        <v>6908606869</v>
      </c>
      <c r="F54" s="25">
        <v>5420586617</v>
      </c>
      <c r="G54" s="34">
        <f aca="true" t="shared" si="9" ref="G54:G82">IF($E54=0,0,$F54/$E54)</f>
        <v>0.7846135580999725</v>
      </c>
      <c r="H54" s="24">
        <v>735061533</v>
      </c>
      <c r="I54" s="25">
        <v>726814993</v>
      </c>
      <c r="J54" s="25">
        <v>563535794</v>
      </c>
      <c r="K54" s="24">
        <v>2025412320</v>
      </c>
      <c r="L54" s="24">
        <v>415248583</v>
      </c>
      <c r="M54" s="25">
        <v>676339063</v>
      </c>
      <c r="N54" s="25">
        <v>420891743</v>
      </c>
      <c r="O54" s="24">
        <v>1512479389</v>
      </c>
      <c r="P54" s="24">
        <v>486635178</v>
      </c>
      <c r="Q54" s="25">
        <v>486735211</v>
      </c>
      <c r="R54" s="25">
        <v>909324519</v>
      </c>
      <c r="S54" s="40">
        <v>1882694908</v>
      </c>
      <c r="T54" s="24">
        <v>0</v>
      </c>
      <c r="U54" s="25">
        <v>0</v>
      </c>
      <c r="V54" s="25">
        <v>0</v>
      </c>
      <c r="W54" s="40">
        <v>0</v>
      </c>
    </row>
    <row r="55" spans="1:23" ht="13.5">
      <c r="A55" s="16"/>
      <c r="B55" s="17" t="s">
        <v>25</v>
      </c>
      <c r="C55" s="18"/>
      <c r="D55" s="26">
        <f>D54</f>
        <v>6949637528</v>
      </c>
      <c r="E55" s="27">
        <f>E54</f>
        <v>6908606869</v>
      </c>
      <c r="F55" s="27">
        <f>F54</f>
        <v>5420586617</v>
      </c>
      <c r="G55" s="35">
        <f t="shared" si="9"/>
        <v>0.7846135580999725</v>
      </c>
      <c r="H55" s="26">
        <f aca="true" t="shared" si="10" ref="H55:W55">H54</f>
        <v>735061533</v>
      </c>
      <c r="I55" s="27">
        <f t="shared" si="10"/>
        <v>726814993</v>
      </c>
      <c r="J55" s="27">
        <f t="shared" si="10"/>
        <v>563535794</v>
      </c>
      <c r="K55" s="26">
        <f t="shared" si="10"/>
        <v>2025412320</v>
      </c>
      <c r="L55" s="26">
        <f t="shared" si="10"/>
        <v>415248583</v>
      </c>
      <c r="M55" s="27">
        <f t="shared" si="10"/>
        <v>676339063</v>
      </c>
      <c r="N55" s="27">
        <f t="shared" si="10"/>
        <v>420891743</v>
      </c>
      <c r="O55" s="26">
        <f t="shared" si="10"/>
        <v>1512479389</v>
      </c>
      <c r="P55" s="26">
        <f t="shared" si="10"/>
        <v>486635178</v>
      </c>
      <c r="Q55" s="27">
        <f t="shared" si="10"/>
        <v>486735211</v>
      </c>
      <c r="R55" s="27">
        <f t="shared" si="10"/>
        <v>909324519</v>
      </c>
      <c r="S55" s="41">
        <f t="shared" si="10"/>
        <v>1882694908</v>
      </c>
      <c r="T55" s="26">
        <f t="shared" si="10"/>
        <v>0</v>
      </c>
      <c r="U55" s="27">
        <f t="shared" si="10"/>
        <v>0</v>
      </c>
      <c r="V55" s="27">
        <f t="shared" si="10"/>
        <v>0</v>
      </c>
      <c r="W55" s="41">
        <f t="shared" si="10"/>
        <v>0</v>
      </c>
    </row>
    <row r="56" spans="1:23" ht="13.5">
      <c r="A56" s="13" t="s">
        <v>26</v>
      </c>
      <c r="B56" s="14" t="s">
        <v>112</v>
      </c>
      <c r="C56" s="15" t="s">
        <v>113</v>
      </c>
      <c r="D56" s="24">
        <v>-147345177</v>
      </c>
      <c r="E56" s="25">
        <v>-149525989</v>
      </c>
      <c r="F56" s="25">
        <v>84972885</v>
      </c>
      <c r="G56" s="34">
        <f t="shared" si="9"/>
        <v>-0.5682817118835441</v>
      </c>
      <c r="H56" s="24">
        <v>20098877</v>
      </c>
      <c r="I56" s="25">
        <v>6795049</v>
      </c>
      <c r="J56" s="25">
        <v>13365560</v>
      </c>
      <c r="K56" s="24">
        <v>40259486</v>
      </c>
      <c r="L56" s="24">
        <v>4691041</v>
      </c>
      <c r="M56" s="25">
        <v>9216298</v>
      </c>
      <c r="N56" s="25">
        <v>18140661</v>
      </c>
      <c r="O56" s="24">
        <v>32048000</v>
      </c>
      <c r="P56" s="24">
        <v>4218524</v>
      </c>
      <c r="Q56" s="25">
        <v>4215432</v>
      </c>
      <c r="R56" s="25">
        <v>4231443</v>
      </c>
      <c r="S56" s="40">
        <v>12665399</v>
      </c>
      <c r="T56" s="24">
        <v>0</v>
      </c>
      <c r="U56" s="25">
        <v>0</v>
      </c>
      <c r="V56" s="25">
        <v>0</v>
      </c>
      <c r="W56" s="40">
        <v>0</v>
      </c>
    </row>
    <row r="57" spans="1:23" ht="13.5">
      <c r="A57" s="13" t="s">
        <v>26</v>
      </c>
      <c r="B57" s="14" t="s">
        <v>114</v>
      </c>
      <c r="C57" s="15" t="s">
        <v>115</v>
      </c>
      <c r="D57" s="24">
        <v>402844431</v>
      </c>
      <c r="E57" s="25">
        <v>267083382</v>
      </c>
      <c r="F57" s="25">
        <v>0</v>
      </c>
      <c r="G57" s="34">
        <f t="shared" si="9"/>
        <v>0</v>
      </c>
      <c r="H57" s="24">
        <v>0</v>
      </c>
      <c r="I57" s="25">
        <v>0</v>
      </c>
      <c r="J57" s="25">
        <v>0</v>
      </c>
      <c r="K57" s="24">
        <v>0</v>
      </c>
      <c r="L57" s="24">
        <v>0</v>
      </c>
      <c r="M57" s="25">
        <v>0</v>
      </c>
      <c r="N57" s="25">
        <v>0</v>
      </c>
      <c r="O57" s="24">
        <v>0</v>
      </c>
      <c r="P57" s="24">
        <v>0</v>
      </c>
      <c r="Q57" s="25">
        <v>0</v>
      </c>
      <c r="R57" s="25">
        <v>0</v>
      </c>
      <c r="S57" s="40">
        <v>0</v>
      </c>
      <c r="T57" s="24">
        <v>0</v>
      </c>
      <c r="U57" s="25">
        <v>0</v>
      </c>
      <c r="V57" s="25">
        <v>0</v>
      </c>
      <c r="W57" s="40">
        <v>0</v>
      </c>
    </row>
    <row r="58" spans="1:23" ht="13.5">
      <c r="A58" s="13" t="s">
        <v>26</v>
      </c>
      <c r="B58" s="14" t="s">
        <v>116</v>
      </c>
      <c r="C58" s="15" t="s">
        <v>117</v>
      </c>
      <c r="D58" s="24">
        <v>227218880</v>
      </c>
      <c r="E58" s="25">
        <v>227218880</v>
      </c>
      <c r="F58" s="25">
        <v>50038951</v>
      </c>
      <c r="G58" s="34">
        <f t="shared" si="9"/>
        <v>0.2202235615279857</v>
      </c>
      <c r="H58" s="24">
        <v>26360021</v>
      </c>
      <c r="I58" s="25">
        <v>0</v>
      </c>
      <c r="J58" s="25">
        <v>0</v>
      </c>
      <c r="K58" s="24">
        <v>26360021</v>
      </c>
      <c r="L58" s="24">
        <v>10013942</v>
      </c>
      <c r="M58" s="25">
        <v>0</v>
      </c>
      <c r="N58" s="25">
        <v>0</v>
      </c>
      <c r="O58" s="24">
        <v>10013942</v>
      </c>
      <c r="P58" s="24">
        <v>4605716</v>
      </c>
      <c r="Q58" s="25">
        <v>9059272</v>
      </c>
      <c r="R58" s="25">
        <v>0</v>
      </c>
      <c r="S58" s="40">
        <v>13664988</v>
      </c>
      <c r="T58" s="24">
        <v>0</v>
      </c>
      <c r="U58" s="25">
        <v>0</v>
      </c>
      <c r="V58" s="25">
        <v>0</v>
      </c>
      <c r="W58" s="40">
        <v>0</v>
      </c>
    </row>
    <row r="59" spans="1:23" ht="13.5">
      <c r="A59" s="13" t="s">
        <v>41</v>
      </c>
      <c r="B59" s="14" t="s">
        <v>118</v>
      </c>
      <c r="C59" s="15" t="s">
        <v>119</v>
      </c>
      <c r="D59" s="24">
        <v>67432184</v>
      </c>
      <c r="E59" s="25">
        <v>70408681</v>
      </c>
      <c r="F59" s="25">
        <v>72203252</v>
      </c>
      <c r="G59" s="34">
        <f t="shared" si="9"/>
        <v>1.0254879224338829</v>
      </c>
      <c r="H59" s="24">
        <v>18274421</v>
      </c>
      <c r="I59" s="25">
        <v>287774</v>
      </c>
      <c r="J59" s="25">
        <v>427122</v>
      </c>
      <c r="K59" s="24">
        <v>18989317</v>
      </c>
      <c r="L59" s="24">
        <v>284884</v>
      </c>
      <c r="M59" s="25">
        <v>0</v>
      </c>
      <c r="N59" s="25">
        <v>14803134</v>
      </c>
      <c r="O59" s="24">
        <v>15088018</v>
      </c>
      <c r="P59" s="24">
        <v>328053</v>
      </c>
      <c r="Q59" s="25">
        <v>1090666</v>
      </c>
      <c r="R59" s="25">
        <v>36707198</v>
      </c>
      <c r="S59" s="40">
        <v>38125917</v>
      </c>
      <c r="T59" s="24">
        <v>0</v>
      </c>
      <c r="U59" s="25">
        <v>0</v>
      </c>
      <c r="V59" s="25">
        <v>0</v>
      </c>
      <c r="W59" s="40">
        <v>0</v>
      </c>
    </row>
    <row r="60" spans="1:23" ht="13.5">
      <c r="A60" s="16"/>
      <c r="B60" s="17" t="s">
        <v>120</v>
      </c>
      <c r="C60" s="18"/>
      <c r="D60" s="26">
        <f>SUM(D56:D59)</f>
        <v>550150318</v>
      </c>
      <c r="E60" s="27">
        <f>SUM(E56:E59)</f>
        <v>415184954</v>
      </c>
      <c r="F60" s="27">
        <f>SUM(F56:F59)</f>
        <v>207215088</v>
      </c>
      <c r="G60" s="35">
        <f t="shared" si="9"/>
        <v>0.49909103401661326</v>
      </c>
      <c r="H60" s="26">
        <f aca="true" t="shared" si="11" ref="H60:W60">SUM(H56:H59)</f>
        <v>64733319</v>
      </c>
      <c r="I60" s="27">
        <f t="shared" si="11"/>
        <v>7082823</v>
      </c>
      <c r="J60" s="27">
        <f t="shared" si="11"/>
        <v>13792682</v>
      </c>
      <c r="K60" s="26">
        <f t="shared" si="11"/>
        <v>85608824</v>
      </c>
      <c r="L60" s="26">
        <f t="shared" si="11"/>
        <v>14989867</v>
      </c>
      <c r="M60" s="27">
        <f t="shared" si="11"/>
        <v>9216298</v>
      </c>
      <c r="N60" s="27">
        <f t="shared" si="11"/>
        <v>32943795</v>
      </c>
      <c r="O60" s="26">
        <f t="shared" si="11"/>
        <v>57149960</v>
      </c>
      <c r="P60" s="26">
        <f t="shared" si="11"/>
        <v>9152293</v>
      </c>
      <c r="Q60" s="27">
        <f t="shared" si="11"/>
        <v>14365370</v>
      </c>
      <c r="R60" s="27">
        <f t="shared" si="11"/>
        <v>40938641</v>
      </c>
      <c r="S60" s="41">
        <f t="shared" si="11"/>
        <v>64456304</v>
      </c>
      <c r="T60" s="26">
        <f t="shared" si="11"/>
        <v>0</v>
      </c>
      <c r="U60" s="27">
        <f t="shared" si="11"/>
        <v>0</v>
      </c>
      <c r="V60" s="27">
        <f t="shared" si="11"/>
        <v>0</v>
      </c>
      <c r="W60" s="41">
        <f t="shared" si="11"/>
        <v>0</v>
      </c>
    </row>
    <row r="61" spans="1:23" ht="13.5">
      <c r="A61" s="13" t="s">
        <v>26</v>
      </c>
      <c r="B61" s="14" t="s">
        <v>121</v>
      </c>
      <c r="C61" s="15" t="s">
        <v>122</v>
      </c>
      <c r="D61" s="24">
        <v>298722000</v>
      </c>
      <c r="E61" s="25">
        <v>289884680</v>
      </c>
      <c r="F61" s="25">
        <v>131432914</v>
      </c>
      <c r="G61" s="34">
        <f t="shared" si="9"/>
        <v>0.45339724058546316</v>
      </c>
      <c r="H61" s="24">
        <v>18781909</v>
      </c>
      <c r="I61" s="25">
        <v>16321296</v>
      </c>
      <c r="J61" s="25">
        <v>10767039</v>
      </c>
      <c r="K61" s="24">
        <v>45870244</v>
      </c>
      <c r="L61" s="24">
        <v>18018950</v>
      </c>
      <c r="M61" s="25">
        <v>29525</v>
      </c>
      <c r="N61" s="25">
        <v>16284472</v>
      </c>
      <c r="O61" s="24">
        <v>34332947</v>
      </c>
      <c r="P61" s="24">
        <v>16278869</v>
      </c>
      <c r="Q61" s="25">
        <v>17225561</v>
      </c>
      <c r="R61" s="25">
        <v>17725293</v>
      </c>
      <c r="S61" s="40">
        <v>51229723</v>
      </c>
      <c r="T61" s="24">
        <v>0</v>
      </c>
      <c r="U61" s="25">
        <v>0</v>
      </c>
      <c r="V61" s="25">
        <v>0</v>
      </c>
      <c r="W61" s="40">
        <v>0</v>
      </c>
    </row>
    <row r="62" spans="1:23" ht="13.5">
      <c r="A62" s="13" t="s">
        <v>26</v>
      </c>
      <c r="B62" s="14" t="s">
        <v>123</v>
      </c>
      <c r="C62" s="15" t="s">
        <v>124</v>
      </c>
      <c r="D62" s="24">
        <v>-208936752</v>
      </c>
      <c r="E62" s="25">
        <v>130230490</v>
      </c>
      <c r="F62" s="25">
        <v>98778741</v>
      </c>
      <c r="G62" s="34">
        <f t="shared" si="9"/>
        <v>0.7584916635113635</v>
      </c>
      <c r="H62" s="24">
        <v>32898467</v>
      </c>
      <c r="I62" s="25">
        <v>378452</v>
      </c>
      <c r="J62" s="25">
        <v>13960640</v>
      </c>
      <c r="K62" s="24">
        <v>47237559</v>
      </c>
      <c r="L62" s="24">
        <v>13774150</v>
      </c>
      <c r="M62" s="25">
        <v>332693</v>
      </c>
      <c r="N62" s="25">
        <v>7085339</v>
      </c>
      <c r="O62" s="24">
        <v>21192182</v>
      </c>
      <c r="P62" s="24">
        <v>5816843</v>
      </c>
      <c r="Q62" s="25">
        <v>5494126</v>
      </c>
      <c r="R62" s="25">
        <v>19038031</v>
      </c>
      <c r="S62" s="40">
        <v>30349000</v>
      </c>
      <c r="T62" s="24">
        <v>0</v>
      </c>
      <c r="U62" s="25">
        <v>0</v>
      </c>
      <c r="V62" s="25">
        <v>0</v>
      </c>
      <c r="W62" s="40">
        <v>0</v>
      </c>
    </row>
    <row r="63" spans="1:23" ht="13.5">
      <c r="A63" s="13" t="s">
        <v>26</v>
      </c>
      <c r="B63" s="14" t="s">
        <v>125</v>
      </c>
      <c r="C63" s="15" t="s">
        <v>126</v>
      </c>
      <c r="D63" s="24">
        <v>125177622</v>
      </c>
      <c r="E63" s="25">
        <v>154336735</v>
      </c>
      <c r="F63" s="25">
        <v>146245102</v>
      </c>
      <c r="G63" s="34">
        <f t="shared" si="9"/>
        <v>0.9475715681039902</v>
      </c>
      <c r="H63" s="24">
        <v>52311057</v>
      </c>
      <c r="I63" s="25">
        <v>7238740</v>
      </c>
      <c r="J63" s="25">
        <v>6221929</v>
      </c>
      <c r="K63" s="24">
        <v>65771726</v>
      </c>
      <c r="L63" s="24">
        <v>6127560</v>
      </c>
      <c r="M63" s="25">
        <v>6386355</v>
      </c>
      <c r="N63" s="25">
        <v>27557547</v>
      </c>
      <c r="O63" s="24">
        <v>40071462</v>
      </c>
      <c r="P63" s="24">
        <v>9142852</v>
      </c>
      <c r="Q63" s="25">
        <v>6706223</v>
      </c>
      <c r="R63" s="25">
        <v>24552839</v>
      </c>
      <c r="S63" s="40">
        <v>40401914</v>
      </c>
      <c r="T63" s="24">
        <v>0</v>
      </c>
      <c r="U63" s="25">
        <v>0</v>
      </c>
      <c r="V63" s="25">
        <v>0</v>
      </c>
      <c r="W63" s="40">
        <v>0</v>
      </c>
    </row>
    <row r="64" spans="1:23" ht="13.5">
      <c r="A64" s="13" t="s">
        <v>26</v>
      </c>
      <c r="B64" s="14" t="s">
        <v>127</v>
      </c>
      <c r="C64" s="15" t="s">
        <v>128</v>
      </c>
      <c r="D64" s="24">
        <v>2671803385</v>
      </c>
      <c r="E64" s="25">
        <v>2783803385</v>
      </c>
      <c r="F64" s="25">
        <v>1940363959</v>
      </c>
      <c r="G64" s="34">
        <f t="shared" si="9"/>
        <v>0.6970190385769647</v>
      </c>
      <c r="H64" s="24">
        <v>369222731</v>
      </c>
      <c r="I64" s="25">
        <v>177939686</v>
      </c>
      <c r="J64" s="25">
        <v>176456083</v>
      </c>
      <c r="K64" s="24">
        <v>723618500</v>
      </c>
      <c r="L64" s="24">
        <v>161782508</v>
      </c>
      <c r="M64" s="25">
        <v>159713638</v>
      </c>
      <c r="N64" s="25">
        <v>300275993</v>
      </c>
      <c r="O64" s="24">
        <v>621772139</v>
      </c>
      <c r="P64" s="24">
        <v>156501547</v>
      </c>
      <c r="Q64" s="25">
        <v>157994486</v>
      </c>
      <c r="R64" s="25">
        <v>280477287</v>
      </c>
      <c r="S64" s="40">
        <v>594973320</v>
      </c>
      <c r="T64" s="24">
        <v>0</v>
      </c>
      <c r="U64" s="25">
        <v>0</v>
      </c>
      <c r="V64" s="25">
        <v>0</v>
      </c>
      <c r="W64" s="40">
        <v>0</v>
      </c>
    </row>
    <row r="65" spans="1:23" ht="13.5">
      <c r="A65" s="13" t="s">
        <v>26</v>
      </c>
      <c r="B65" s="14" t="s">
        <v>129</v>
      </c>
      <c r="C65" s="15" t="s">
        <v>130</v>
      </c>
      <c r="D65" s="24">
        <v>386732347</v>
      </c>
      <c r="E65" s="25">
        <v>470595997</v>
      </c>
      <c r="F65" s="25">
        <v>63248889</v>
      </c>
      <c r="G65" s="34">
        <f t="shared" si="9"/>
        <v>0.13440167235421682</v>
      </c>
      <c r="H65" s="24">
        <v>0</v>
      </c>
      <c r="I65" s="25">
        <v>0</v>
      </c>
      <c r="J65" s="25">
        <v>0</v>
      </c>
      <c r="K65" s="24">
        <v>0</v>
      </c>
      <c r="L65" s="24">
        <v>22830833</v>
      </c>
      <c r="M65" s="25">
        <v>0</v>
      </c>
      <c r="N65" s="25">
        <v>0</v>
      </c>
      <c r="O65" s="24">
        <v>22830833</v>
      </c>
      <c r="P65" s="24">
        <v>-6015224</v>
      </c>
      <c r="Q65" s="25">
        <v>0</v>
      </c>
      <c r="R65" s="25">
        <v>46433280</v>
      </c>
      <c r="S65" s="40">
        <v>40418056</v>
      </c>
      <c r="T65" s="24">
        <v>0</v>
      </c>
      <c r="U65" s="25">
        <v>0</v>
      </c>
      <c r="V65" s="25">
        <v>0</v>
      </c>
      <c r="W65" s="40">
        <v>0</v>
      </c>
    </row>
    <row r="66" spans="1:23" ht="13.5">
      <c r="A66" s="13" t="s">
        <v>41</v>
      </c>
      <c r="B66" s="14" t="s">
        <v>131</v>
      </c>
      <c r="C66" s="15" t="s">
        <v>132</v>
      </c>
      <c r="D66" s="24">
        <v>133615000</v>
      </c>
      <c r="E66" s="25">
        <v>133615000</v>
      </c>
      <c r="F66" s="25">
        <v>92345511</v>
      </c>
      <c r="G66" s="34">
        <f t="shared" si="9"/>
        <v>0.6911313175915877</v>
      </c>
      <c r="H66" s="24">
        <v>53730297</v>
      </c>
      <c r="I66" s="25">
        <v>323136</v>
      </c>
      <c r="J66" s="25">
        <v>263041</v>
      </c>
      <c r="K66" s="24">
        <v>54316474</v>
      </c>
      <c r="L66" s="24">
        <v>2544152</v>
      </c>
      <c r="M66" s="25">
        <v>250798</v>
      </c>
      <c r="N66" s="25">
        <v>336200</v>
      </c>
      <c r="O66" s="24">
        <v>3131150</v>
      </c>
      <c r="P66" s="24">
        <v>2112300</v>
      </c>
      <c r="Q66" s="25">
        <v>574796</v>
      </c>
      <c r="R66" s="25">
        <v>32210791</v>
      </c>
      <c r="S66" s="40">
        <v>34897887</v>
      </c>
      <c r="T66" s="24">
        <v>0</v>
      </c>
      <c r="U66" s="25">
        <v>0</v>
      </c>
      <c r="V66" s="25">
        <v>0</v>
      </c>
      <c r="W66" s="40">
        <v>0</v>
      </c>
    </row>
    <row r="67" spans="1:23" ht="13.5">
      <c r="A67" s="16"/>
      <c r="B67" s="17" t="s">
        <v>133</v>
      </c>
      <c r="C67" s="18"/>
      <c r="D67" s="26">
        <f>SUM(D61:D66)</f>
        <v>3407113602</v>
      </c>
      <c r="E67" s="27">
        <f>SUM(E61:E66)</f>
        <v>3962466287</v>
      </c>
      <c r="F67" s="27">
        <f>SUM(F61:F66)</f>
        <v>2472415116</v>
      </c>
      <c r="G67" s="35">
        <f t="shared" si="9"/>
        <v>0.6239586502253565</v>
      </c>
      <c r="H67" s="26">
        <f aca="true" t="shared" si="12" ref="H67:W67">SUM(H61:H66)</f>
        <v>526944461</v>
      </c>
      <c r="I67" s="27">
        <f t="shared" si="12"/>
        <v>202201310</v>
      </c>
      <c r="J67" s="27">
        <f t="shared" si="12"/>
        <v>207668732</v>
      </c>
      <c r="K67" s="26">
        <f t="shared" si="12"/>
        <v>936814503</v>
      </c>
      <c r="L67" s="26">
        <f t="shared" si="12"/>
        <v>225078153</v>
      </c>
      <c r="M67" s="27">
        <f t="shared" si="12"/>
        <v>166713009</v>
      </c>
      <c r="N67" s="27">
        <f t="shared" si="12"/>
        <v>351539551</v>
      </c>
      <c r="O67" s="26">
        <f t="shared" si="12"/>
        <v>743330713</v>
      </c>
      <c r="P67" s="26">
        <f t="shared" si="12"/>
        <v>183837187</v>
      </c>
      <c r="Q67" s="27">
        <f t="shared" si="12"/>
        <v>187995192</v>
      </c>
      <c r="R67" s="27">
        <f t="shared" si="12"/>
        <v>420437521</v>
      </c>
      <c r="S67" s="41">
        <f t="shared" si="12"/>
        <v>792269900</v>
      </c>
      <c r="T67" s="26">
        <f t="shared" si="12"/>
        <v>0</v>
      </c>
      <c r="U67" s="27">
        <f t="shared" si="12"/>
        <v>0</v>
      </c>
      <c r="V67" s="27">
        <f t="shared" si="12"/>
        <v>0</v>
      </c>
      <c r="W67" s="41">
        <f t="shared" si="12"/>
        <v>0</v>
      </c>
    </row>
    <row r="68" spans="1:23" ht="13.5">
      <c r="A68" s="13" t="s">
        <v>26</v>
      </c>
      <c r="B68" s="14" t="s">
        <v>134</v>
      </c>
      <c r="C68" s="15" t="s">
        <v>135</v>
      </c>
      <c r="D68" s="24">
        <v>521773656</v>
      </c>
      <c r="E68" s="25">
        <v>514953664</v>
      </c>
      <c r="F68" s="25">
        <v>442995769</v>
      </c>
      <c r="G68" s="34">
        <f t="shared" si="9"/>
        <v>0.8602633595398594</v>
      </c>
      <c r="H68" s="24">
        <v>29501520</v>
      </c>
      <c r="I68" s="25">
        <v>133532218</v>
      </c>
      <c r="J68" s="25">
        <v>-1903072</v>
      </c>
      <c r="K68" s="24">
        <v>161130666</v>
      </c>
      <c r="L68" s="24">
        <v>26503095</v>
      </c>
      <c r="M68" s="25">
        <v>27821355</v>
      </c>
      <c r="N68" s="25">
        <v>27676037</v>
      </c>
      <c r="O68" s="24">
        <v>82000487</v>
      </c>
      <c r="P68" s="24">
        <v>90758267</v>
      </c>
      <c r="Q68" s="25">
        <v>29695805</v>
      </c>
      <c r="R68" s="25">
        <v>79410544</v>
      </c>
      <c r="S68" s="40">
        <v>199864616</v>
      </c>
      <c r="T68" s="24">
        <v>0</v>
      </c>
      <c r="U68" s="25">
        <v>0</v>
      </c>
      <c r="V68" s="25">
        <v>0</v>
      </c>
      <c r="W68" s="40">
        <v>0</v>
      </c>
    </row>
    <row r="69" spans="1:23" ht="13.5">
      <c r="A69" s="13" t="s">
        <v>26</v>
      </c>
      <c r="B69" s="14" t="s">
        <v>136</v>
      </c>
      <c r="C69" s="15" t="s">
        <v>137</v>
      </c>
      <c r="D69" s="24">
        <v>776640513</v>
      </c>
      <c r="E69" s="25">
        <v>785740513</v>
      </c>
      <c r="F69" s="25">
        <v>606042996</v>
      </c>
      <c r="G69" s="34">
        <f t="shared" si="9"/>
        <v>0.7713017032634538</v>
      </c>
      <c r="H69" s="24">
        <v>121990503</v>
      </c>
      <c r="I69" s="25">
        <v>58697973</v>
      </c>
      <c r="J69" s="25">
        <v>50560674</v>
      </c>
      <c r="K69" s="24">
        <v>231249150</v>
      </c>
      <c r="L69" s="24">
        <v>46046396</v>
      </c>
      <c r="M69" s="25">
        <v>46635874</v>
      </c>
      <c r="N69" s="25">
        <v>105246187</v>
      </c>
      <c r="O69" s="24">
        <v>197928457</v>
      </c>
      <c r="P69" s="24">
        <v>43031729</v>
      </c>
      <c r="Q69" s="25">
        <v>47136056</v>
      </c>
      <c r="R69" s="25">
        <v>86697604</v>
      </c>
      <c r="S69" s="40">
        <v>176865389</v>
      </c>
      <c r="T69" s="24">
        <v>0</v>
      </c>
      <c r="U69" s="25">
        <v>0</v>
      </c>
      <c r="V69" s="25">
        <v>0</v>
      </c>
      <c r="W69" s="40">
        <v>0</v>
      </c>
    </row>
    <row r="70" spans="1:23" ht="13.5">
      <c r="A70" s="13" t="s">
        <v>26</v>
      </c>
      <c r="B70" s="14" t="s">
        <v>138</v>
      </c>
      <c r="C70" s="15" t="s">
        <v>139</v>
      </c>
      <c r="D70" s="24">
        <v>331320792</v>
      </c>
      <c r="E70" s="25">
        <v>362128861</v>
      </c>
      <c r="F70" s="25">
        <v>269593886</v>
      </c>
      <c r="G70" s="34">
        <f t="shared" si="9"/>
        <v>0.7444694831986893</v>
      </c>
      <c r="H70" s="24">
        <v>67668261</v>
      </c>
      <c r="I70" s="25">
        <v>23145841</v>
      </c>
      <c r="J70" s="25">
        <v>21261009</v>
      </c>
      <c r="K70" s="24">
        <v>112075111</v>
      </c>
      <c r="L70" s="24">
        <v>19227322</v>
      </c>
      <c r="M70" s="25">
        <v>19342940</v>
      </c>
      <c r="N70" s="25">
        <v>44980102</v>
      </c>
      <c r="O70" s="24">
        <v>83550364</v>
      </c>
      <c r="P70" s="24">
        <v>13182940</v>
      </c>
      <c r="Q70" s="25">
        <v>20919314</v>
      </c>
      <c r="R70" s="25">
        <v>39866157</v>
      </c>
      <c r="S70" s="40">
        <v>73968411</v>
      </c>
      <c r="T70" s="24">
        <v>0</v>
      </c>
      <c r="U70" s="25">
        <v>0</v>
      </c>
      <c r="V70" s="25">
        <v>0</v>
      </c>
      <c r="W70" s="40">
        <v>0</v>
      </c>
    </row>
    <row r="71" spans="1:23" ht="13.5">
      <c r="A71" s="13" t="s">
        <v>26</v>
      </c>
      <c r="B71" s="14" t="s">
        <v>140</v>
      </c>
      <c r="C71" s="15" t="s">
        <v>141</v>
      </c>
      <c r="D71" s="24">
        <v>1614149335</v>
      </c>
      <c r="E71" s="25">
        <v>1738128746</v>
      </c>
      <c r="F71" s="25">
        <v>1074930905</v>
      </c>
      <c r="G71" s="34">
        <f t="shared" si="9"/>
        <v>0.6184414747605814</v>
      </c>
      <c r="H71" s="24">
        <v>48318958</v>
      </c>
      <c r="I71" s="25">
        <v>264258640</v>
      </c>
      <c r="J71" s="25">
        <v>64563993</v>
      </c>
      <c r="K71" s="24">
        <v>377141591</v>
      </c>
      <c r="L71" s="24">
        <v>38601967</v>
      </c>
      <c r="M71" s="25">
        <v>87870471</v>
      </c>
      <c r="N71" s="25">
        <v>56596709</v>
      </c>
      <c r="O71" s="24">
        <v>183069147</v>
      </c>
      <c r="P71" s="24">
        <v>62293708</v>
      </c>
      <c r="Q71" s="25">
        <v>238649022</v>
      </c>
      <c r="R71" s="25">
        <v>213777437</v>
      </c>
      <c r="S71" s="40">
        <v>514720167</v>
      </c>
      <c r="T71" s="24">
        <v>0</v>
      </c>
      <c r="U71" s="25">
        <v>0</v>
      </c>
      <c r="V71" s="25">
        <v>0</v>
      </c>
      <c r="W71" s="40">
        <v>0</v>
      </c>
    </row>
    <row r="72" spans="1:23" ht="13.5">
      <c r="A72" s="13" t="s">
        <v>26</v>
      </c>
      <c r="B72" s="14" t="s">
        <v>142</v>
      </c>
      <c r="C72" s="15" t="s">
        <v>143</v>
      </c>
      <c r="D72" s="24">
        <v>154617189</v>
      </c>
      <c r="E72" s="25">
        <v>157659515</v>
      </c>
      <c r="F72" s="25">
        <v>73149432</v>
      </c>
      <c r="G72" s="34">
        <f t="shared" si="9"/>
        <v>0.463970931281883</v>
      </c>
      <c r="H72" s="24">
        <v>38348826</v>
      </c>
      <c r="I72" s="25">
        <v>6081470</v>
      </c>
      <c r="J72" s="25">
        <v>0</v>
      </c>
      <c r="K72" s="24">
        <v>44430296</v>
      </c>
      <c r="L72" s="24">
        <v>0</v>
      </c>
      <c r="M72" s="25">
        <v>5582633</v>
      </c>
      <c r="N72" s="25">
        <v>5495179</v>
      </c>
      <c r="O72" s="24">
        <v>11077812</v>
      </c>
      <c r="P72" s="24">
        <v>5315067</v>
      </c>
      <c r="Q72" s="25">
        <v>6768625</v>
      </c>
      <c r="R72" s="25">
        <v>5557632</v>
      </c>
      <c r="S72" s="40">
        <v>17641324</v>
      </c>
      <c r="T72" s="24">
        <v>0</v>
      </c>
      <c r="U72" s="25">
        <v>0</v>
      </c>
      <c r="V72" s="25">
        <v>0</v>
      </c>
      <c r="W72" s="40">
        <v>0</v>
      </c>
    </row>
    <row r="73" spans="1:23" ht="13.5">
      <c r="A73" s="13" t="s">
        <v>26</v>
      </c>
      <c r="B73" s="14" t="s">
        <v>144</v>
      </c>
      <c r="C73" s="15" t="s">
        <v>145</v>
      </c>
      <c r="D73" s="24">
        <v>268058835</v>
      </c>
      <c r="E73" s="25">
        <v>275163968</v>
      </c>
      <c r="F73" s="25">
        <v>70618865</v>
      </c>
      <c r="G73" s="34">
        <f t="shared" si="9"/>
        <v>0.25664285012781907</v>
      </c>
      <c r="H73" s="24">
        <v>8306097</v>
      </c>
      <c r="I73" s="25">
        <v>-21876</v>
      </c>
      <c r="J73" s="25">
        <v>4802050</v>
      </c>
      <c r="K73" s="24">
        <v>13086271</v>
      </c>
      <c r="L73" s="24">
        <v>11555352</v>
      </c>
      <c r="M73" s="25">
        <v>11771601</v>
      </c>
      <c r="N73" s="25">
        <v>11364336</v>
      </c>
      <c r="O73" s="24">
        <v>34691289</v>
      </c>
      <c r="P73" s="24">
        <v>14471964</v>
      </c>
      <c r="Q73" s="25">
        <v>8369341</v>
      </c>
      <c r="R73" s="25">
        <v>0</v>
      </c>
      <c r="S73" s="40">
        <v>22841305</v>
      </c>
      <c r="T73" s="24">
        <v>0</v>
      </c>
      <c r="U73" s="25">
        <v>0</v>
      </c>
      <c r="V73" s="25">
        <v>0</v>
      </c>
      <c r="W73" s="40">
        <v>0</v>
      </c>
    </row>
    <row r="74" spans="1:23" ht="13.5">
      <c r="A74" s="13" t="s">
        <v>41</v>
      </c>
      <c r="B74" s="14" t="s">
        <v>146</v>
      </c>
      <c r="C74" s="15" t="s">
        <v>147</v>
      </c>
      <c r="D74" s="24">
        <v>186876465</v>
      </c>
      <c r="E74" s="25">
        <v>134973244</v>
      </c>
      <c r="F74" s="25">
        <v>123818166</v>
      </c>
      <c r="G74" s="34">
        <f t="shared" si="9"/>
        <v>0.917353412651177</v>
      </c>
      <c r="H74" s="24">
        <v>56674216</v>
      </c>
      <c r="I74" s="25">
        <v>5840015</v>
      </c>
      <c r="J74" s="25">
        <v>3460348</v>
      </c>
      <c r="K74" s="24">
        <v>65974579</v>
      </c>
      <c r="L74" s="24">
        <v>6502778</v>
      </c>
      <c r="M74" s="25">
        <v>1302566</v>
      </c>
      <c r="N74" s="25">
        <v>47564962</v>
      </c>
      <c r="O74" s="24">
        <v>55370306</v>
      </c>
      <c r="P74" s="24">
        <v>0</v>
      </c>
      <c r="Q74" s="25">
        <v>2473281</v>
      </c>
      <c r="R74" s="25">
        <v>0</v>
      </c>
      <c r="S74" s="40">
        <v>2473281</v>
      </c>
      <c r="T74" s="24">
        <v>0</v>
      </c>
      <c r="U74" s="25">
        <v>0</v>
      </c>
      <c r="V74" s="25">
        <v>0</v>
      </c>
      <c r="W74" s="40">
        <v>0</v>
      </c>
    </row>
    <row r="75" spans="1:23" ht="13.5">
      <c r="A75" s="16"/>
      <c r="B75" s="17" t="s">
        <v>148</v>
      </c>
      <c r="C75" s="18"/>
      <c r="D75" s="26">
        <f>SUM(D68:D74)</f>
        <v>3853436785</v>
      </c>
      <c r="E75" s="27">
        <f>SUM(E68:E74)</f>
        <v>3968748511</v>
      </c>
      <c r="F75" s="27">
        <f>SUM(F68:F74)</f>
        <v>2661150019</v>
      </c>
      <c r="G75" s="35">
        <f t="shared" si="9"/>
        <v>0.6705262406081441</v>
      </c>
      <c r="H75" s="26">
        <f aca="true" t="shared" si="13" ref="H75:W75">SUM(H68:H74)</f>
        <v>370808381</v>
      </c>
      <c r="I75" s="27">
        <f t="shared" si="13"/>
        <v>491534281</v>
      </c>
      <c r="J75" s="27">
        <f t="shared" si="13"/>
        <v>142745002</v>
      </c>
      <c r="K75" s="26">
        <f t="shared" si="13"/>
        <v>1005087664</v>
      </c>
      <c r="L75" s="26">
        <f t="shared" si="13"/>
        <v>148436910</v>
      </c>
      <c r="M75" s="27">
        <f t="shared" si="13"/>
        <v>200327440</v>
      </c>
      <c r="N75" s="27">
        <f t="shared" si="13"/>
        <v>298923512</v>
      </c>
      <c r="O75" s="26">
        <f t="shared" si="13"/>
        <v>647687862</v>
      </c>
      <c r="P75" s="26">
        <f t="shared" si="13"/>
        <v>229053675</v>
      </c>
      <c r="Q75" s="27">
        <f t="shared" si="13"/>
        <v>354011444</v>
      </c>
      <c r="R75" s="27">
        <f t="shared" si="13"/>
        <v>425309374</v>
      </c>
      <c r="S75" s="41">
        <f t="shared" si="13"/>
        <v>1008374493</v>
      </c>
      <c r="T75" s="26">
        <f t="shared" si="13"/>
        <v>0</v>
      </c>
      <c r="U75" s="27">
        <f t="shared" si="13"/>
        <v>0</v>
      </c>
      <c r="V75" s="27">
        <f t="shared" si="13"/>
        <v>0</v>
      </c>
      <c r="W75" s="41">
        <f t="shared" si="13"/>
        <v>0</v>
      </c>
    </row>
    <row r="76" spans="1:23" ht="13.5">
      <c r="A76" s="13" t="s">
        <v>26</v>
      </c>
      <c r="B76" s="14" t="s">
        <v>149</v>
      </c>
      <c r="C76" s="15" t="s">
        <v>150</v>
      </c>
      <c r="D76" s="24">
        <v>911337963</v>
      </c>
      <c r="E76" s="25">
        <v>876104657</v>
      </c>
      <c r="F76" s="25">
        <v>651285311</v>
      </c>
      <c r="G76" s="34">
        <f t="shared" si="9"/>
        <v>0.7433875688210159</v>
      </c>
      <c r="H76" s="24">
        <v>138065213</v>
      </c>
      <c r="I76" s="25">
        <v>50540502</v>
      </c>
      <c r="J76" s="25">
        <v>50324060</v>
      </c>
      <c r="K76" s="24">
        <v>238929775</v>
      </c>
      <c r="L76" s="24">
        <v>51022599</v>
      </c>
      <c r="M76" s="25">
        <v>50490938</v>
      </c>
      <c r="N76" s="25">
        <v>118494943</v>
      </c>
      <c r="O76" s="24">
        <v>220008480</v>
      </c>
      <c r="P76" s="24">
        <v>50138410</v>
      </c>
      <c r="Q76" s="25">
        <v>43446889</v>
      </c>
      <c r="R76" s="25">
        <v>98761757</v>
      </c>
      <c r="S76" s="40">
        <v>192347056</v>
      </c>
      <c r="T76" s="24">
        <v>0</v>
      </c>
      <c r="U76" s="25">
        <v>0</v>
      </c>
      <c r="V76" s="25">
        <v>0</v>
      </c>
      <c r="W76" s="40">
        <v>0</v>
      </c>
    </row>
    <row r="77" spans="1:23" ht="13.5">
      <c r="A77" s="13" t="s">
        <v>26</v>
      </c>
      <c r="B77" s="14" t="s">
        <v>151</v>
      </c>
      <c r="C77" s="15" t="s">
        <v>152</v>
      </c>
      <c r="D77" s="24">
        <v>791221187</v>
      </c>
      <c r="E77" s="25">
        <v>763552187</v>
      </c>
      <c r="F77" s="25">
        <v>581976821</v>
      </c>
      <c r="G77" s="34">
        <f t="shared" si="9"/>
        <v>0.7621965216111679</v>
      </c>
      <c r="H77" s="24">
        <v>119242496</v>
      </c>
      <c r="I77" s="25">
        <v>36910904</v>
      </c>
      <c r="J77" s="25">
        <v>40235035</v>
      </c>
      <c r="K77" s="24">
        <v>196388435</v>
      </c>
      <c r="L77" s="24">
        <v>42800184</v>
      </c>
      <c r="M77" s="25">
        <v>34539965</v>
      </c>
      <c r="N77" s="25">
        <v>86967683</v>
      </c>
      <c r="O77" s="24">
        <v>164307832</v>
      </c>
      <c r="P77" s="24">
        <v>77922366</v>
      </c>
      <c r="Q77" s="25">
        <v>29060316</v>
      </c>
      <c r="R77" s="25">
        <v>114297872</v>
      </c>
      <c r="S77" s="40">
        <v>221280554</v>
      </c>
      <c r="T77" s="24">
        <v>0</v>
      </c>
      <c r="U77" s="25">
        <v>0</v>
      </c>
      <c r="V77" s="25">
        <v>0</v>
      </c>
      <c r="W77" s="40">
        <v>0</v>
      </c>
    </row>
    <row r="78" spans="1:23" ht="13.5">
      <c r="A78" s="13" t="s">
        <v>26</v>
      </c>
      <c r="B78" s="14" t="s">
        <v>153</v>
      </c>
      <c r="C78" s="15" t="s">
        <v>154</v>
      </c>
      <c r="D78" s="24">
        <v>1312052080</v>
      </c>
      <c r="E78" s="25">
        <v>1321505650</v>
      </c>
      <c r="F78" s="25">
        <v>976740112</v>
      </c>
      <c r="G78" s="34">
        <f t="shared" si="9"/>
        <v>0.739111567173398</v>
      </c>
      <c r="H78" s="24">
        <v>81496193</v>
      </c>
      <c r="I78" s="25">
        <v>247638543</v>
      </c>
      <c r="J78" s="25">
        <v>45166400</v>
      </c>
      <c r="K78" s="24">
        <v>374301136</v>
      </c>
      <c r="L78" s="24">
        <v>86397148</v>
      </c>
      <c r="M78" s="25">
        <v>85680763</v>
      </c>
      <c r="N78" s="25">
        <v>130896738</v>
      </c>
      <c r="O78" s="24">
        <v>302974649</v>
      </c>
      <c r="P78" s="24">
        <v>88078057</v>
      </c>
      <c r="Q78" s="25">
        <v>87936516</v>
      </c>
      <c r="R78" s="25">
        <v>123449754</v>
      </c>
      <c r="S78" s="40">
        <v>299464327</v>
      </c>
      <c r="T78" s="24">
        <v>0</v>
      </c>
      <c r="U78" s="25">
        <v>0</v>
      </c>
      <c r="V78" s="25">
        <v>0</v>
      </c>
      <c r="W78" s="40">
        <v>0</v>
      </c>
    </row>
    <row r="79" spans="1:23" ht="13.5">
      <c r="A79" s="13" t="s">
        <v>26</v>
      </c>
      <c r="B79" s="14" t="s">
        <v>155</v>
      </c>
      <c r="C79" s="15" t="s">
        <v>156</v>
      </c>
      <c r="D79" s="24">
        <v>230658761</v>
      </c>
      <c r="E79" s="25">
        <v>230658761</v>
      </c>
      <c r="F79" s="25">
        <v>44199842</v>
      </c>
      <c r="G79" s="34">
        <f t="shared" si="9"/>
        <v>0.1916243797043547</v>
      </c>
      <c r="H79" s="24">
        <v>0</v>
      </c>
      <c r="I79" s="25">
        <v>0</v>
      </c>
      <c r="J79" s="25">
        <v>0</v>
      </c>
      <c r="K79" s="24">
        <v>0</v>
      </c>
      <c r="L79" s="24">
        <v>12131072</v>
      </c>
      <c r="M79" s="25">
        <v>50442</v>
      </c>
      <c r="N79" s="25">
        <v>32018328</v>
      </c>
      <c r="O79" s="24">
        <v>44199842</v>
      </c>
      <c r="P79" s="24">
        <v>0</v>
      </c>
      <c r="Q79" s="25">
        <v>0</v>
      </c>
      <c r="R79" s="25">
        <v>0</v>
      </c>
      <c r="S79" s="40">
        <v>0</v>
      </c>
      <c r="T79" s="24">
        <v>0</v>
      </c>
      <c r="U79" s="25">
        <v>0</v>
      </c>
      <c r="V79" s="25">
        <v>0</v>
      </c>
      <c r="W79" s="40">
        <v>0</v>
      </c>
    </row>
    <row r="80" spans="1:23" ht="13.5">
      <c r="A80" s="13" t="s">
        <v>41</v>
      </c>
      <c r="B80" s="14" t="s">
        <v>157</v>
      </c>
      <c r="C80" s="15" t="s">
        <v>158</v>
      </c>
      <c r="D80" s="24">
        <v>163263000</v>
      </c>
      <c r="E80" s="25">
        <v>171509893</v>
      </c>
      <c r="F80" s="25">
        <v>166276801</v>
      </c>
      <c r="G80" s="34">
        <f t="shared" si="9"/>
        <v>0.9694881041060412</v>
      </c>
      <c r="H80" s="24">
        <v>65877228</v>
      </c>
      <c r="I80" s="25">
        <v>1964116</v>
      </c>
      <c r="J80" s="25">
        <v>314413</v>
      </c>
      <c r="K80" s="24">
        <v>68155757</v>
      </c>
      <c r="L80" s="24">
        <v>2253863</v>
      </c>
      <c r="M80" s="25">
        <v>191721</v>
      </c>
      <c r="N80" s="25">
        <v>53384454</v>
      </c>
      <c r="O80" s="24">
        <v>55830038</v>
      </c>
      <c r="P80" s="24">
        <v>277173</v>
      </c>
      <c r="Q80" s="25">
        <v>173336</v>
      </c>
      <c r="R80" s="25">
        <v>41840497</v>
      </c>
      <c r="S80" s="40">
        <v>42291006</v>
      </c>
      <c r="T80" s="24">
        <v>0</v>
      </c>
      <c r="U80" s="25">
        <v>0</v>
      </c>
      <c r="V80" s="25">
        <v>0</v>
      </c>
      <c r="W80" s="40">
        <v>0</v>
      </c>
    </row>
    <row r="81" spans="1:23" ht="13.5">
      <c r="A81" s="16"/>
      <c r="B81" s="17" t="s">
        <v>159</v>
      </c>
      <c r="C81" s="18"/>
      <c r="D81" s="26">
        <f>SUM(D76:D80)</f>
        <v>3408532991</v>
      </c>
      <c r="E81" s="27">
        <f>SUM(E76:E80)</f>
        <v>3363331148</v>
      </c>
      <c r="F81" s="27">
        <f>SUM(F76:F80)</f>
        <v>2420478887</v>
      </c>
      <c r="G81" s="35">
        <f t="shared" si="9"/>
        <v>0.7196671337103795</v>
      </c>
      <c r="H81" s="26">
        <f aca="true" t="shared" si="14" ref="H81:W81">SUM(H76:H80)</f>
        <v>404681130</v>
      </c>
      <c r="I81" s="27">
        <f t="shared" si="14"/>
        <v>337054065</v>
      </c>
      <c r="J81" s="27">
        <f t="shared" si="14"/>
        <v>136039908</v>
      </c>
      <c r="K81" s="26">
        <f t="shared" si="14"/>
        <v>877775103</v>
      </c>
      <c r="L81" s="26">
        <f t="shared" si="14"/>
        <v>194604866</v>
      </c>
      <c r="M81" s="27">
        <f t="shared" si="14"/>
        <v>170953829</v>
      </c>
      <c r="N81" s="27">
        <f t="shared" si="14"/>
        <v>421762146</v>
      </c>
      <c r="O81" s="26">
        <f t="shared" si="14"/>
        <v>787320841</v>
      </c>
      <c r="P81" s="26">
        <f t="shared" si="14"/>
        <v>216416006</v>
      </c>
      <c r="Q81" s="27">
        <f t="shared" si="14"/>
        <v>160617057</v>
      </c>
      <c r="R81" s="27">
        <f t="shared" si="14"/>
        <v>378349880</v>
      </c>
      <c r="S81" s="41">
        <f t="shared" si="14"/>
        <v>755382943</v>
      </c>
      <c r="T81" s="26">
        <f t="shared" si="14"/>
        <v>0</v>
      </c>
      <c r="U81" s="27">
        <f t="shared" si="14"/>
        <v>0</v>
      </c>
      <c r="V81" s="27">
        <f t="shared" si="14"/>
        <v>0</v>
      </c>
      <c r="W81" s="41">
        <f t="shared" si="14"/>
        <v>0</v>
      </c>
    </row>
    <row r="82" spans="1:23" ht="13.5">
      <c r="A82" s="16"/>
      <c r="B82" s="17" t="s">
        <v>160</v>
      </c>
      <c r="C82" s="18"/>
      <c r="D82" s="26">
        <f>SUM(D54,D56:D59,D61:D66,D68:D74,D76:D80)</f>
        <v>18168871224</v>
      </c>
      <c r="E82" s="27">
        <f>SUM(E54,E56:E59,E61:E66,E68:E74,E76:E80)</f>
        <v>18618337769</v>
      </c>
      <c r="F82" s="27">
        <f>SUM(F54,F56:F59,F61:F66,F68:F74,F76:F80)</f>
        <v>13181845727</v>
      </c>
      <c r="G82" s="35">
        <f t="shared" si="9"/>
        <v>0.7080033615540107</v>
      </c>
      <c r="H82" s="26">
        <f aca="true" t="shared" si="15" ref="H82:W82">SUM(H54,H56:H59,H61:H66,H68:H74,H76:H80)</f>
        <v>2102228824</v>
      </c>
      <c r="I82" s="27">
        <f t="shared" si="15"/>
        <v>1764687472</v>
      </c>
      <c r="J82" s="27">
        <f t="shared" si="15"/>
        <v>1063782118</v>
      </c>
      <c r="K82" s="26">
        <f t="shared" si="15"/>
        <v>4930698414</v>
      </c>
      <c r="L82" s="26">
        <f t="shared" si="15"/>
        <v>998358379</v>
      </c>
      <c r="M82" s="27">
        <f t="shared" si="15"/>
        <v>1223549639</v>
      </c>
      <c r="N82" s="27">
        <f t="shared" si="15"/>
        <v>1526060747</v>
      </c>
      <c r="O82" s="26">
        <f t="shared" si="15"/>
        <v>3747968765</v>
      </c>
      <c r="P82" s="26">
        <f t="shared" si="15"/>
        <v>1125094339</v>
      </c>
      <c r="Q82" s="27">
        <f t="shared" si="15"/>
        <v>1203724274</v>
      </c>
      <c r="R82" s="27">
        <f t="shared" si="15"/>
        <v>2174359935</v>
      </c>
      <c r="S82" s="41">
        <f t="shared" si="15"/>
        <v>4503178548</v>
      </c>
      <c r="T82" s="26">
        <f t="shared" si="15"/>
        <v>0</v>
      </c>
      <c r="U82" s="27">
        <f t="shared" si="15"/>
        <v>0</v>
      </c>
      <c r="V82" s="27">
        <f t="shared" si="15"/>
        <v>0</v>
      </c>
      <c r="W82" s="41">
        <f t="shared" si="15"/>
        <v>0</v>
      </c>
    </row>
    <row r="83" spans="1:23" ht="13.5">
      <c r="A83" s="8"/>
      <c r="B83" s="9" t="s">
        <v>603</v>
      </c>
      <c r="C83" s="10"/>
      <c r="D83" s="28"/>
      <c r="E83" s="29"/>
      <c r="F83" s="29"/>
      <c r="G83" s="36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42"/>
      <c r="T83" s="28"/>
      <c r="U83" s="29"/>
      <c r="V83" s="29"/>
      <c r="W83" s="42"/>
    </row>
    <row r="84" spans="1:23" ht="13.5">
      <c r="A84" s="12"/>
      <c r="B84" s="9" t="s">
        <v>161</v>
      </c>
      <c r="C84" s="10"/>
      <c r="D84" s="28"/>
      <c r="E84" s="29"/>
      <c r="F84" s="29"/>
      <c r="G84" s="36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42"/>
      <c r="T84" s="28"/>
      <c r="U84" s="29"/>
      <c r="V84" s="29"/>
      <c r="W84" s="42"/>
    </row>
    <row r="85" spans="1:23" ht="13.5">
      <c r="A85" s="13" t="s">
        <v>20</v>
      </c>
      <c r="B85" s="14" t="s">
        <v>162</v>
      </c>
      <c r="C85" s="15" t="s">
        <v>163</v>
      </c>
      <c r="D85" s="24">
        <v>38665061294</v>
      </c>
      <c r="E85" s="25">
        <v>39737433993</v>
      </c>
      <c r="F85" s="25">
        <v>26892884580</v>
      </c>
      <c r="G85" s="34">
        <f aca="true" t="shared" si="16" ref="G85:G98">IF($E85=0,0,$F85/$E85)</f>
        <v>0.6767644982999494</v>
      </c>
      <c r="H85" s="24">
        <v>4195523705</v>
      </c>
      <c r="I85" s="25">
        <v>3689989947</v>
      </c>
      <c r="J85" s="25">
        <v>2766202609</v>
      </c>
      <c r="K85" s="24">
        <v>10651716261</v>
      </c>
      <c r="L85" s="24">
        <v>2497514879</v>
      </c>
      <c r="M85" s="25">
        <v>2537032147</v>
      </c>
      <c r="N85" s="25">
        <v>4171018907</v>
      </c>
      <c r="O85" s="24">
        <v>9205565933</v>
      </c>
      <c r="P85" s="24">
        <v>2470021248</v>
      </c>
      <c r="Q85" s="25">
        <v>2613732313</v>
      </c>
      <c r="R85" s="25">
        <v>1951848825</v>
      </c>
      <c r="S85" s="40">
        <v>7035602386</v>
      </c>
      <c r="T85" s="24">
        <v>0</v>
      </c>
      <c r="U85" s="25">
        <v>0</v>
      </c>
      <c r="V85" s="25">
        <v>0</v>
      </c>
      <c r="W85" s="40">
        <v>0</v>
      </c>
    </row>
    <row r="86" spans="1:23" ht="13.5">
      <c r="A86" s="13" t="s">
        <v>20</v>
      </c>
      <c r="B86" s="14" t="s">
        <v>164</v>
      </c>
      <c r="C86" s="15" t="s">
        <v>165</v>
      </c>
      <c r="D86" s="24">
        <v>57485416789</v>
      </c>
      <c r="E86" s="25">
        <v>64701503430</v>
      </c>
      <c r="F86" s="25">
        <v>49742231212</v>
      </c>
      <c r="G86" s="34">
        <f t="shared" si="16"/>
        <v>0.768795600952545</v>
      </c>
      <c r="H86" s="24">
        <v>6711146765</v>
      </c>
      <c r="I86" s="25">
        <v>5087707966</v>
      </c>
      <c r="J86" s="25">
        <v>4977676342</v>
      </c>
      <c r="K86" s="24">
        <v>16776531073</v>
      </c>
      <c r="L86" s="24">
        <v>4798712425</v>
      </c>
      <c r="M86" s="25">
        <v>5253937111</v>
      </c>
      <c r="N86" s="25">
        <v>6586457902</v>
      </c>
      <c r="O86" s="24">
        <v>16639107438</v>
      </c>
      <c r="P86" s="24">
        <v>5213824425</v>
      </c>
      <c r="Q86" s="25">
        <v>4743492669</v>
      </c>
      <c r="R86" s="25">
        <v>6369275607</v>
      </c>
      <c r="S86" s="40">
        <v>16326592701</v>
      </c>
      <c r="T86" s="24">
        <v>0</v>
      </c>
      <c r="U86" s="25">
        <v>0</v>
      </c>
      <c r="V86" s="25">
        <v>0</v>
      </c>
      <c r="W86" s="40">
        <v>0</v>
      </c>
    </row>
    <row r="87" spans="1:23" ht="13.5">
      <c r="A87" s="13" t="s">
        <v>20</v>
      </c>
      <c r="B87" s="14" t="s">
        <v>166</v>
      </c>
      <c r="C87" s="15" t="s">
        <v>167</v>
      </c>
      <c r="D87" s="24">
        <v>40842083481</v>
      </c>
      <c r="E87" s="25">
        <v>40842083481</v>
      </c>
      <c r="F87" s="25">
        <v>24906292746</v>
      </c>
      <c r="G87" s="34">
        <f t="shared" si="16"/>
        <v>0.6098193486526359</v>
      </c>
      <c r="H87" s="24">
        <v>2803079255</v>
      </c>
      <c r="I87" s="25">
        <v>2706891006</v>
      </c>
      <c r="J87" s="25">
        <v>2210476289</v>
      </c>
      <c r="K87" s="24">
        <v>7720446550</v>
      </c>
      <c r="L87" s="24">
        <v>2339578987</v>
      </c>
      <c r="M87" s="25">
        <v>2761587011</v>
      </c>
      <c r="N87" s="25">
        <v>2762381450</v>
      </c>
      <c r="O87" s="24">
        <v>7863547448</v>
      </c>
      <c r="P87" s="24">
        <v>3243762243</v>
      </c>
      <c r="Q87" s="25">
        <v>2102068980</v>
      </c>
      <c r="R87" s="25">
        <v>3976467525</v>
      </c>
      <c r="S87" s="40">
        <v>9322298748</v>
      </c>
      <c r="T87" s="24">
        <v>0</v>
      </c>
      <c r="U87" s="25">
        <v>0</v>
      </c>
      <c r="V87" s="25">
        <v>0</v>
      </c>
      <c r="W87" s="40">
        <v>0</v>
      </c>
    </row>
    <row r="88" spans="1:23" ht="13.5">
      <c r="A88" s="16"/>
      <c r="B88" s="17" t="s">
        <v>25</v>
      </c>
      <c r="C88" s="18"/>
      <c r="D88" s="26">
        <f>SUM(D85:D87)</f>
        <v>136992561564</v>
      </c>
      <c r="E88" s="27">
        <f>SUM(E85:E87)</f>
        <v>145281020904</v>
      </c>
      <c r="F88" s="27">
        <f>SUM(F85:F87)</f>
        <v>101541408538</v>
      </c>
      <c r="G88" s="35">
        <f t="shared" si="16"/>
        <v>0.6989309952956442</v>
      </c>
      <c r="H88" s="26">
        <f aca="true" t="shared" si="17" ref="H88:W88">SUM(H85:H87)</f>
        <v>13709749725</v>
      </c>
      <c r="I88" s="27">
        <f t="shared" si="17"/>
        <v>11484588919</v>
      </c>
      <c r="J88" s="27">
        <f t="shared" si="17"/>
        <v>9954355240</v>
      </c>
      <c r="K88" s="26">
        <f t="shared" si="17"/>
        <v>35148693884</v>
      </c>
      <c r="L88" s="26">
        <f t="shared" si="17"/>
        <v>9635806291</v>
      </c>
      <c r="M88" s="27">
        <f t="shared" si="17"/>
        <v>10552556269</v>
      </c>
      <c r="N88" s="27">
        <f t="shared" si="17"/>
        <v>13519858259</v>
      </c>
      <c r="O88" s="26">
        <f t="shared" si="17"/>
        <v>33708220819</v>
      </c>
      <c r="P88" s="26">
        <f t="shared" si="17"/>
        <v>10927607916</v>
      </c>
      <c r="Q88" s="27">
        <f t="shared" si="17"/>
        <v>9459293962</v>
      </c>
      <c r="R88" s="27">
        <f t="shared" si="17"/>
        <v>12297591957</v>
      </c>
      <c r="S88" s="41">
        <f t="shared" si="17"/>
        <v>32684493835</v>
      </c>
      <c r="T88" s="26">
        <f t="shared" si="17"/>
        <v>0</v>
      </c>
      <c r="U88" s="27">
        <f t="shared" si="17"/>
        <v>0</v>
      </c>
      <c r="V88" s="27">
        <f t="shared" si="17"/>
        <v>0</v>
      </c>
      <c r="W88" s="41">
        <f t="shared" si="17"/>
        <v>0</v>
      </c>
    </row>
    <row r="89" spans="1:23" ht="13.5">
      <c r="A89" s="13" t="s">
        <v>26</v>
      </c>
      <c r="B89" s="14" t="s">
        <v>168</v>
      </c>
      <c r="C89" s="15" t="s">
        <v>169</v>
      </c>
      <c r="D89" s="24">
        <v>5773597662</v>
      </c>
      <c r="E89" s="25">
        <v>5925607130</v>
      </c>
      <c r="F89" s="25">
        <v>4682796883</v>
      </c>
      <c r="G89" s="34">
        <f t="shared" si="16"/>
        <v>0.7902644877167211</v>
      </c>
      <c r="H89" s="24">
        <v>749190092</v>
      </c>
      <c r="I89" s="25">
        <v>522647371</v>
      </c>
      <c r="J89" s="25">
        <v>493043589</v>
      </c>
      <c r="K89" s="24">
        <v>1764881052</v>
      </c>
      <c r="L89" s="24">
        <v>415642771</v>
      </c>
      <c r="M89" s="25">
        <v>400253154</v>
      </c>
      <c r="N89" s="25">
        <v>673132219</v>
      </c>
      <c r="O89" s="24">
        <v>1489028144</v>
      </c>
      <c r="P89" s="24">
        <v>408692575</v>
      </c>
      <c r="Q89" s="25">
        <v>423771413</v>
      </c>
      <c r="R89" s="25">
        <v>596423699</v>
      </c>
      <c r="S89" s="40">
        <v>1428887687</v>
      </c>
      <c r="T89" s="24">
        <v>0</v>
      </c>
      <c r="U89" s="25">
        <v>0</v>
      </c>
      <c r="V89" s="25">
        <v>0</v>
      </c>
      <c r="W89" s="40">
        <v>0</v>
      </c>
    </row>
    <row r="90" spans="1:23" ht="13.5">
      <c r="A90" s="13" t="s">
        <v>26</v>
      </c>
      <c r="B90" s="14" t="s">
        <v>170</v>
      </c>
      <c r="C90" s="15" t="s">
        <v>171</v>
      </c>
      <c r="D90" s="24">
        <v>1149520314</v>
      </c>
      <c r="E90" s="25">
        <v>1184155239</v>
      </c>
      <c r="F90" s="25">
        <v>886545767</v>
      </c>
      <c r="G90" s="34">
        <f t="shared" si="16"/>
        <v>0.7486736010632133</v>
      </c>
      <c r="H90" s="24">
        <v>128966791</v>
      </c>
      <c r="I90" s="25">
        <v>88457094</v>
      </c>
      <c r="J90" s="25">
        <v>95346065</v>
      </c>
      <c r="K90" s="24">
        <v>312769950</v>
      </c>
      <c r="L90" s="24">
        <v>85795317</v>
      </c>
      <c r="M90" s="25">
        <v>84994365</v>
      </c>
      <c r="N90" s="25">
        <v>136927859</v>
      </c>
      <c r="O90" s="24">
        <v>307717541</v>
      </c>
      <c r="P90" s="24">
        <v>80277438</v>
      </c>
      <c r="Q90" s="25">
        <v>80459477</v>
      </c>
      <c r="R90" s="25">
        <v>105321361</v>
      </c>
      <c r="S90" s="40">
        <v>266058276</v>
      </c>
      <c r="T90" s="24">
        <v>0</v>
      </c>
      <c r="U90" s="25">
        <v>0</v>
      </c>
      <c r="V90" s="25">
        <v>0</v>
      </c>
      <c r="W90" s="40">
        <v>0</v>
      </c>
    </row>
    <row r="91" spans="1:23" ht="13.5">
      <c r="A91" s="13" t="s">
        <v>26</v>
      </c>
      <c r="B91" s="14" t="s">
        <v>172</v>
      </c>
      <c r="C91" s="15" t="s">
        <v>173</v>
      </c>
      <c r="D91" s="24">
        <v>891140393</v>
      </c>
      <c r="E91" s="25">
        <v>865516935</v>
      </c>
      <c r="F91" s="25">
        <v>687967647</v>
      </c>
      <c r="G91" s="34">
        <f t="shared" si="16"/>
        <v>0.7948632998151561</v>
      </c>
      <c r="H91" s="24">
        <v>109666726</v>
      </c>
      <c r="I91" s="25">
        <v>66011799</v>
      </c>
      <c r="J91" s="25">
        <v>72352147</v>
      </c>
      <c r="K91" s="24">
        <v>248030672</v>
      </c>
      <c r="L91" s="24">
        <v>60294439</v>
      </c>
      <c r="M91" s="25">
        <v>57171588</v>
      </c>
      <c r="N91" s="25">
        <v>103476443</v>
      </c>
      <c r="O91" s="24">
        <v>220942470</v>
      </c>
      <c r="P91" s="24">
        <v>64834330</v>
      </c>
      <c r="Q91" s="25">
        <v>60731677</v>
      </c>
      <c r="R91" s="25">
        <v>93428498</v>
      </c>
      <c r="S91" s="40">
        <v>218994505</v>
      </c>
      <c r="T91" s="24">
        <v>0</v>
      </c>
      <c r="U91" s="25">
        <v>0</v>
      </c>
      <c r="V91" s="25">
        <v>0</v>
      </c>
      <c r="W91" s="40">
        <v>0</v>
      </c>
    </row>
    <row r="92" spans="1:23" ht="13.5">
      <c r="A92" s="13" t="s">
        <v>41</v>
      </c>
      <c r="B92" s="14" t="s">
        <v>174</v>
      </c>
      <c r="C92" s="15" t="s">
        <v>175</v>
      </c>
      <c r="D92" s="24">
        <v>405811181</v>
      </c>
      <c r="E92" s="25">
        <v>405634672</v>
      </c>
      <c r="F92" s="25">
        <v>342876435</v>
      </c>
      <c r="G92" s="34">
        <f t="shared" si="16"/>
        <v>0.8452838444737288</v>
      </c>
      <c r="H92" s="24">
        <v>113858490</v>
      </c>
      <c r="I92" s="25">
        <v>10788769</v>
      </c>
      <c r="J92" s="25">
        <v>808837</v>
      </c>
      <c r="K92" s="24">
        <v>125456096</v>
      </c>
      <c r="L92" s="24">
        <v>18162610</v>
      </c>
      <c r="M92" s="25">
        <v>9139824</v>
      </c>
      <c r="N92" s="25">
        <v>95269006</v>
      </c>
      <c r="O92" s="24">
        <v>122571440</v>
      </c>
      <c r="P92" s="24">
        <v>10138170</v>
      </c>
      <c r="Q92" s="25">
        <v>8877411</v>
      </c>
      <c r="R92" s="25">
        <v>75833318</v>
      </c>
      <c r="S92" s="40">
        <v>94848899</v>
      </c>
      <c r="T92" s="24">
        <v>0</v>
      </c>
      <c r="U92" s="25">
        <v>0</v>
      </c>
      <c r="V92" s="25">
        <v>0</v>
      </c>
      <c r="W92" s="40">
        <v>0</v>
      </c>
    </row>
    <row r="93" spans="1:23" ht="13.5">
      <c r="A93" s="16"/>
      <c r="B93" s="17" t="s">
        <v>176</v>
      </c>
      <c r="C93" s="18"/>
      <c r="D93" s="26">
        <f>SUM(D89:D92)</f>
        <v>8220069550</v>
      </c>
      <c r="E93" s="27">
        <f>SUM(E89:E92)</f>
        <v>8380913976</v>
      </c>
      <c r="F93" s="27">
        <f>SUM(F89:F92)</f>
        <v>6600186732</v>
      </c>
      <c r="G93" s="35">
        <f t="shared" si="16"/>
        <v>0.7875258892885216</v>
      </c>
      <c r="H93" s="26">
        <f aca="true" t="shared" si="18" ref="H93:W93">SUM(H89:H92)</f>
        <v>1101682099</v>
      </c>
      <c r="I93" s="27">
        <f t="shared" si="18"/>
        <v>687905033</v>
      </c>
      <c r="J93" s="27">
        <f t="shared" si="18"/>
        <v>661550638</v>
      </c>
      <c r="K93" s="26">
        <f t="shared" si="18"/>
        <v>2451137770</v>
      </c>
      <c r="L93" s="26">
        <f t="shared" si="18"/>
        <v>579895137</v>
      </c>
      <c r="M93" s="27">
        <f t="shared" si="18"/>
        <v>551558931</v>
      </c>
      <c r="N93" s="27">
        <f t="shared" si="18"/>
        <v>1008805527</v>
      </c>
      <c r="O93" s="26">
        <f t="shared" si="18"/>
        <v>2140259595</v>
      </c>
      <c r="P93" s="26">
        <f t="shared" si="18"/>
        <v>563942513</v>
      </c>
      <c r="Q93" s="27">
        <f t="shared" si="18"/>
        <v>573839978</v>
      </c>
      <c r="R93" s="27">
        <f t="shared" si="18"/>
        <v>871006876</v>
      </c>
      <c r="S93" s="41">
        <f t="shared" si="18"/>
        <v>2008789367</v>
      </c>
      <c r="T93" s="26">
        <f t="shared" si="18"/>
        <v>0</v>
      </c>
      <c r="U93" s="27">
        <f t="shared" si="18"/>
        <v>0</v>
      </c>
      <c r="V93" s="27">
        <f t="shared" si="18"/>
        <v>0</v>
      </c>
      <c r="W93" s="41">
        <f t="shared" si="18"/>
        <v>0</v>
      </c>
    </row>
    <row r="94" spans="1:23" ht="13.5">
      <c r="A94" s="13" t="s">
        <v>26</v>
      </c>
      <c r="B94" s="14" t="s">
        <v>177</v>
      </c>
      <c r="C94" s="15" t="s">
        <v>178</v>
      </c>
      <c r="D94" s="24">
        <v>3056921435</v>
      </c>
      <c r="E94" s="25">
        <v>3106234740</v>
      </c>
      <c r="F94" s="25">
        <v>1645175905</v>
      </c>
      <c r="G94" s="34">
        <f t="shared" si="16"/>
        <v>0.5296366960985054</v>
      </c>
      <c r="H94" s="24">
        <v>-220832845</v>
      </c>
      <c r="I94" s="25">
        <v>198817422</v>
      </c>
      <c r="J94" s="25">
        <v>230133477</v>
      </c>
      <c r="K94" s="24">
        <v>208118054</v>
      </c>
      <c r="L94" s="24">
        <v>214921541</v>
      </c>
      <c r="M94" s="25">
        <v>214921541</v>
      </c>
      <c r="N94" s="25">
        <v>327535952</v>
      </c>
      <c r="O94" s="24">
        <v>757379034</v>
      </c>
      <c r="P94" s="24">
        <v>194860615</v>
      </c>
      <c r="Q94" s="25">
        <v>190037154</v>
      </c>
      <c r="R94" s="25">
        <v>294781048</v>
      </c>
      <c r="S94" s="40">
        <v>679678817</v>
      </c>
      <c r="T94" s="24">
        <v>0</v>
      </c>
      <c r="U94" s="25">
        <v>0</v>
      </c>
      <c r="V94" s="25">
        <v>0</v>
      </c>
      <c r="W94" s="40">
        <v>0</v>
      </c>
    </row>
    <row r="95" spans="1:23" ht="13.5">
      <c r="A95" s="13" t="s">
        <v>26</v>
      </c>
      <c r="B95" s="14" t="s">
        <v>179</v>
      </c>
      <c r="C95" s="15" t="s">
        <v>180</v>
      </c>
      <c r="D95" s="24">
        <v>1674724977</v>
      </c>
      <c r="E95" s="25">
        <v>1661849278</v>
      </c>
      <c r="F95" s="25">
        <v>1293140320</v>
      </c>
      <c r="G95" s="34">
        <f t="shared" si="16"/>
        <v>0.7781333344238454</v>
      </c>
      <c r="H95" s="24">
        <v>208110733</v>
      </c>
      <c r="I95" s="25">
        <v>108234921</v>
      </c>
      <c r="J95" s="25">
        <v>129384641</v>
      </c>
      <c r="K95" s="24">
        <v>445730295</v>
      </c>
      <c r="L95" s="24">
        <v>113785322</v>
      </c>
      <c r="M95" s="25">
        <v>113091039</v>
      </c>
      <c r="N95" s="25">
        <v>211074497</v>
      </c>
      <c r="O95" s="24">
        <v>437950858</v>
      </c>
      <c r="P95" s="24">
        <v>126367377</v>
      </c>
      <c r="Q95" s="25">
        <v>117090460</v>
      </c>
      <c r="R95" s="25">
        <v>166001330</v>
      </c>
      <c r="S95" s="40">
        <v>409459167</v>
      </c>
      <c r="T95" s="24">
        <v>0</v>
      </c>
      <c r="U95" s="25">
        <v>0</v>
      </c>
      <c r="V95" s="25">
        <v>0</v>
      </c>
      <c r="W95" s="40">
        <v>0</v>
      </c>
    </row>
    <row r="96" spans="1:23" ht="13.5">
      <c r="A96" s="13" t="s">
        <v>26</v>
      </c>
      <c r="B96" s="14" t="s">
        <v>181</v>
      </c>
      <c r="C96" s="15" t="s">
        <v>182</v>
      </c>
      <c r="D96" s="24">
        <v>2024564124</v>
      </c>
      <c r="E96" s="25">
        <v>1856970658</v>
      </c>
      <c r="F96" s="25">
        <v>1389647294</v>
      </c>
      <c r="G96" s="34">
        <f t="shared" si="16"/>
        <v>0.7483410079816135</v>
      </c>
      <c r="H96" s="24">
        <v>269879627</v>
      </c>
      <c r="I96" s="25">
        <v>133664427</v>
      </c>
      <c r="J96" s="25">
        <v>135076288</v>
      </c>
      <c r="K96" s="24">
        <v>538620342</v>
      </c>
      <c r="L96" s="24">
        <v>123080905</v>
      </c>
      <c r="M96" s="25">
        <v>-14436003</v>
      </c>
      <c r="N96" s="25">
        <v>333175288</v>
      </c>
      <c r="O96" s="24">
        <v>441820190</v>
      </c>
      <c r="P96" s="24">
        <v>105075008</v>
      </c>
      <c r="Q96" s="25">
        <v>109761647</v>
      </c>
      <c r="R96" s="25">
        <v>194370107</v>
      </c>
      <c r="S96" s="40">
        <v>409206762</v>
      </c>
      <c r="T96" s="24">
        <v>0</v>
      </c>
      <c r="U96" s="25">
        <v>0</v>
      </c>
      <c r="V96" s="25">
        <v>0</v>
      </c>
      <c r="W96" s="40">
        <v>0</v>
      </c>
    </row>
    <row r="97" spans="1:23" ht="13.5">
      <c r="A97" s="13" t="s">
        <v>41</v>
      </c>
      <c r="B97" s="14" t="s">
        <v>183</v>
      </c>
      <c r="C97" s="15" t="s">
        <v>184</v>
      </c>
      <c r="D97" s="24">
        <v>227800768</v>
      </c>
      <c r="E97" s="25">
        <v>220246451</v>
      </c>
      <c r="F97" s="25">
        <v>208198757</v>
      </c>
      <c r="G97" s="34">
        <f t="shared" si="16"/>
        <v>0.9452990323099463</v>
      </c>
      <c r="H97" s="24">
        <v>72875023</v>
      </c>
      <c r="I97" s="25">
        <v>1513912</v>
      </c>
      <c r="J97" s="25">
        <v>3685851</v>
      </c>
      <c r="K97" s="24">
        <v>78074786</v>
      </c>
      <c r="L97" s="24">
        <v>466799</v>
      </c>
      <c r="M97" s="25">
        <v>6383564</v>
      </c>
      <c r="N97" s="25">
        <v>67589639</v>
      </c>
      <c r="O97" s="24">
        <v>74440002</v>
      </c>
      <c r="P97" s="24">
        <v>344549</v>
      </c>
      <c r="Q97" s="25">
        <v>2823684</v>
      </c>
      <c r="R97" s="25">
        <v>52515736</v>
      </c>
      <c r="S97" s="40">
        <v>55683969</v>
      </c>
      <c r="T97" s="24">
        <v>0</v>
      </c>
      <c r="U97" s="25">
        <v>0</v>
      </c>
      <c r="V97" s="25">
        <v>0</v>
      </c>
      <c r="W97" s="40">
        <v>0</v>
      </c>
    </row>
    <row r="98" spans="1:23" ht="13.5">
      <c r="A98" s="16"/>
      <c r="B98" s="17" t="s">
        <v>185</v>
      </c>
      <c r="C98" s="18"/>
      <c r="D98" s="26">
        <f>SUM(D94:D97)</f>
        <v>6984011304</v>
      </c>
      <c r="E98" s="27">
        <f>SUM(E94:E97)</f>
        <v>6845301127</v>
      </c>
      <c r="F98" s="27">
        <f>SUM(F94:F97)</f>
        <v>4536162276</v>
      </c>
      <c r="G98" s="35">
        <f t="shared" si="16"/>
        <v>0.662668039263892</v>
      </c>
      <c r="H98" s="26">
        <f aca="true" t="shared" si="19" ref="H98:W98">SUM(H94:H97)</f>
        <v>330032538</v>
      </c>
      <c r="I98" s="27">
        <f t="shared" si="19"/>
        <v>442230682</v>
      </c>
      <c r="J98" s="27">
        <f t="shared" si="19"/>
        <v>498280257</v>
      </c>
      <c r="K98" s="26">
        <f t="shared" si="19"/>
        <v>1270543477</v>
      </c>
      <c r="L98" s="26">
        <f t="shared" si="19"/>
        <v>452254567</v>
      </c>
      <c r="M98" s="27">
        <f t="shared" si="19"/>
        <v>319960141</v>
      </c>
      <c r="N98" s="27">
        <f t="shared" si="19"/>
        <v>939375376</v>
      </c>
      <c r="O98" s="26">
        <f t="shared" si="19"/>
        <v>1711590084</v>
      </c>
      <c r="P98" s="26">
        <f t="shared" si="19"/>
        <v>426647549</v>
      </c>
      <c r="Q98" s="27">
        <f t="shared" si="19"/>
        <v>419712945</v>
      </c>
      <c r="R98" s="27">
        <f t="shared" si="19"/>
        <v>707668221</v>
      </c>
      <c r="S98" s="41">
        <f t="shared" si="19"/>
        <v>1554028715</v>
      </c>
      <c r="T98" s="26">
        <f t="shared" si="19"/>
        <v>0</v>
      </c>
      <c r="U98" s="27">
        <f t="shared" si="19"/>
        <v>0</v>
      </c>
      <c r="V98" s="27">
        <f t="shared" si="19"/>
        <v>0</v>
      </c>
      <c r="W98" s="41">
        <f t="shared" si="19"/>
        <v>0</v>
      </c>
    </row>
    <row r="99" spans="1:23" ht="13.5">
      <c r="A99" s="19"/>
      <c r="B99" s="20" t="s">
        <v>186</v>
      </c>
      <c r="C99" s="21"/>
      <c r="D99" s="30">
        <f>SUM(D85:D87,D89:D92,D94:D97)</f>
        <v>152196642418</v>
      </c>
      <c r="E99" s="31">
        <f>SUM(E85:E87,E89:E92,E94:E97)</f>
        <v>160507236007</v>
      </c>
      <c r="F99" s="31">
        <f>SUM(F85:F87,F89:F92,F94:F97)</f>
        <v>112677757546</v>
      </c>
      <c r="G99" s="37">
        <f>IF($E99=0,0,$F99/$E99)</f>
        <v>0.7020104535417078</v>
      </c>
      <c r="H99" s="30">
        <f aca="true" t="shared" si="20" ref="H99:W99">SUM(H85:H87,H89:H92,H94:H97)</f>
        <v>15141464362</v>
      </c>
      <c r="I99" s="31">
        <f t="shared" si="20"/>
        <v>12614724634</v>
      </c>
      <c r="J99" s="31">
        <f t="shared" si="20"/>
        <v>11114186135</v>
      </c>
      <c r="K99" s="30">
        <f t="shared" si="20"/>
        <v>38870375131</v>
      </c>
      <c r="L99" s="30">
        <f t="shared" si="20"/>
        <v>10667955995</v>
      </c>
      <c r="M99" s="31">
        <f t="shared" si="20"/>
        <v>11424075341</v>
      </c>
      <c r="N99" s="31">
        <f t="shared" si="20"/>
        <v>15468039162</v>
      </c>
      <c r="O99" s="30">
        <f t="shared" si="20"/>
        <v>37560070498</v>
      </c>
      <c r="P99" s="30">
        <f t="shared" si="20"/>
        <v>11918197978</v>
      </c>
      <c r="Q99" s="31">
        <f t="shared" si="20"/>
        <v>10452846885</v>
      </c>
      <c r="R99" s="31">
        <f t="shared" si="20"/>
        <v>13876267054</v>
      </c>
      <c r="S99" s="43">
        <f t="shared" si="20"/>
        <v>36247311917</v>
      </c>
      <c r="T99" s="26">
        <f t="shared" si="20"/>
        <v>0</v>
      </c>
      <c r="U99" s="27">
        <f t="shared" si="20"/>
        <v>0</v>
      </c>
      <c r="V99" s="27">
        <f t="shared" si="20"/>
        <v>0</v>
      </c>
      <c r="W99" s="41">
        <f t="shared" si="20"/>
        <v>0</v>
      </c>
    </row>
    <row r="100" spans="1:23" ht="13.5">
      <c r="A100" s="8"/>
      <c r="B100" s="9" t="s">
        <v>603</v>
      </c>
      <c r="C100" s="10"/>
      <c r="D100" s="28"/>
      <c r="E100" s="29"/>
      <c r="F100" s="29"/>
      <c r="G100" s="36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42"/>
      <c r="T100" s="28"/>
      <c r="U100" s="29"/>
      <c r="V100" s="29"/>
      <c r="W100" s="42"/>
    </row>
    <row r="101" spans="1:23" ht="13.5">
      <c r="A101" s="12"/>
      <c r="B101" s="9" t="s">
        <v>187</v>
      </c>
      <c r="C101" s="10"/>
      <c r="D101" s="28"/>
      <c r="E101" s="29"/>
      <c r="F101" s="29"/>
      <c r="G101" s="36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42"/>
      <c r="T101" s="28"/>
      <c r="U101" s="29"/>
      <c r="V101" s="29"/>
      <c r="W101" s="42"/>
    </row>
    <row r="102" spans="1:23" ht="13.5">
      <c r="A102" s="13" t="s">
        <v>20</v>
      </c>
      <c r="B102" s="14" t="s">
        <v>188</v>
      </c>
      <c r="C102" s="15" t="s">
        <v>189</v>
      </c>
      <c r="D102" s="24">
        <v>39248508482</v>
      </c>
      <c r="E102" s="25">
        <v>39466318010</v>
      </c>
      <c r="F102" s="25">
        <v>26702648641</v>
      </c>
      <c r="G102" s="34">
        <f aca="true" t="shared" si="21" ref="G102:G133">IF($E102=0,0,$F102/$E102)</f>
        <v>0.676593358271579</v>
      </c>
      <c r="H102" s="24">
        <v>4032993016</v>
      </c>
      <c r="I102" s="25">
        <v>4106673628</v>
      </c>
      <c r="J102" s="25">
        <v>2777776707</v>
      </c>
      <c r="K102" s="24">
        <v>10917443351</v>
      </c>
      <c r="L102" s="24">
        <v>2401261226</v>
      </c>
      <c r="M102" s="25">
        <v>0</v>
      </c>
      <c r="N102" s="25">
        <v>3928366021</v>
      </c>
      <c r="O102" s="24">
        <v>6329627247</v>
      </c>
      <c r="P102" s="24">
        <v>2744949165</v>
      </c>
      <c r="Q102" s="25">
        <v>2481333428</v>
      </c>
      <c r="R102" s="25">
        <v>4229295450</v>
      </c>
      <c r="S102" s="40">
        <v>9455578043</v>
      </c>
      <c r="T102" s="24">
        <v>0</v>
      </c>
      <c r="U102" s="25">
        <v>0</v>
      </c>
      <c r="V102" s="25">
        <v>0</v>
      </c>
      <c r="W102" s="40">
        <v>0</v>
      </c>
    </row>
    <row r="103" spans="1:23" ht="13.5">
      <c r="A103" s="16"/>
      <c r="B103" s="17" t="s">
        <v>25</v>
      </c>
      <c r="C103" s="18"/>
      <c r="D103" s="26">
        <f>D102</f>
        <v>39248508482</v>
      </c>
      <c r="E103" s="27">
        <f>E102</f>
        <v>39466318010</v>
      </c>
      <c r="F103" s="27">
        <f>F102</f>
        <v>26702648641</v>
      </c>
      <c r="G103" s="35">
        <f t="shared" si="21"/>
        <v>0.676593358271579</v>
      </c>
      <c r="H103" s="26">
        <f aca="true" t="shared" si="22" ref="H103:W103">H102</f>
        <v>4032993016</v>
      </c>
      <c r="I103" s="27">
        <f t="shared" si="22"/>
        <v>4106673628</v>
      </c>
      <c r="J103" s="27">
        <f t="shared" si="22"/>
        <v>2777776707</v>
      </c>
      <c r="K103" s="26">
        <f t="shared" si="22"/>
        <v>10917443351</v>
      </c>
      <c r="L103" s="26">
        <f t="shared" si="22"/>
        <v>2401261226</v>
      </c>
      <c r="M103" s="27">
        <f t="shared" si="22"/>
        <v>0</v>
      </c>
      <c r="N103" s="27">
        <f t="shared" si="22"/>
        <v>3928366021</v>
      </c>
      <c r="O103" s="26">
        <f t="shared" si="22"/>
        <v>6329627247</v>
      </c>
      <c r="P103" s="26">
        <f t="shared" si="22"/>
        <v>2744949165</v>
      </c>
      <c r="Q103" s="27">
        <f t="shared" si="22"/>
        <v>2481333428</v>
      </c>
      <c r="R103" s="27">
        <f t="shared" si="22"/>
        <v>4229295450</v>
      </c>
      <c r="S103" s="41">
        <f t="shared" si="22"/>
        <v>9455578043</v>
      </c>
      <c r="T103" s="26">
        <f t="shared" si="22"/>
        <v>0</v>
      </c>
      <c r="U103" s="27">
        <f t="shared" si="22"/>
        <v>0</v>
      </c>
      <c r="V103" s="27">
        <f t="shared" si="22"/>
        <v>0</v>
      </c>
      <c r="W103" s="41">
        <f t="shared" si="22"/>
        <v>0</v>
      </c>
    </row>
    <row r="104" spans="1:23" ht="13.5">
      <c r="A104" s="13" t="s">
        <v>26</v>
      </c>
      <c r="B104" s="14" t="s">
        <v>190</v>
      </c>
      <c r="C104" s="15" t="s">
        <v>191</v>
      </c>
      <c r="D104" s="24">
        <v>327526287</v>
      </c>
      <c r="E104" s="25">
        <v>344839411</v>
      </c>
      <c r="F104" s="25">
        <v>260357344</v>
      </c>
      <c r="G104" s="34">
        <f t="shared" si="21"/>
        <v>0.7550104068586291</v>
      </c>
      <c r="H104" s="24">
        <v>88108696</v>
      </c>
      <c r="I104" s="25">
        <v>8567195</v>
      </c>
      <c r="J104" s="25">
        <v>9918173</v>
      </c>
      <c r="K104" s="24">
        <v>106594064</v>
      </c>
      <c r="L104" s="24">
        <v>8703179</v>
      </c>
      <c r="M104" s="25">
        <v>14461585</v>
      </c>
      <c r="N104" s="25">
        <v>52754867</v>
      </c>
      <c r="O104" s="24">
        <v>75919631</v>
      </c>
      <c r="P104" s="24">
        <v>23390094</v>
      </c>
      <c r="Q104" s="25">
        <v>11576853</v>
      </c>
      <c r="R104" s="25">
        <v>42876702</v>
      </c>
      <c r="S104" s="40">
        <v>77843649</v>
      </c>
      <c r="T104" s="24">
        <v>0</v>
      </c>
      <c r="U104" s="25">
        <v>0</v>
      </c>
      <c r="V104" s="25">
        <v>0</v>
      </c>
      <c r="W104" s="40">
        <v>0</v>
      </c>
    </row>
    <row r="105" spans="1:23" ht="13.5">
      <c r="A105" s="13" t="s">
        <v>26</v>
      </c>
      <c r="B105" s="14" t="s">
        <v>192</v>
      </c>
      <c r="C105" s="15" t="s">
        <v>193</v>
      </c>
      <c r="D105" s="24">
        <v>156635661</v>
      </c>
      <c r="E105" s="25">
        <v>181740031</v>
      </c>
      <c r="F105" s="25">
        <v>210222787</v>
      </c>
      <c r="G105" s="34">
        <f t="shared" si="21"/>
        <v>1.1567225219632542</v>
      </c>
      <c r="H105" s="24">
        <v>55625713</v>
      </c>
      <c r="I105" s="25">
        <v>1550233</v>
      </c>
      <c r="J105" s="25">
        <v>66701559</v>
      </c>
      <c r="K105" s="24">
        <v>123877505</v>
      </c>
      <c r="L105" s="24">
        <v>1173432</v>
      </c>
      <c r="M105" s="25">
        <v>11426841</v>
      </c>
      <c r="N105" s="25">
        <v>45220165</v>
      </c>
      <c r="O105" s="24">
        <v>57820438</v>
      </c>
      <c r="P105" s="24">
        <v>3528716</v>
      </c>
      <c r="Q105" s="25">
        <v>290716</v>
      </c>
      <c r="R105" s="25">
        <v>24705412</v>
      </c>
      <c r="S105" s="40">
        <v>28524844</v>
      </c>
      <c r="T105" s="24">
        <v>0</v>
      </c>
      <c r="U105" s="25">
        <v>0</v>
      </c>
      <c r="V105" s="25">
        <v>0</v>
      </c>
      <c r="W105" s="40">
        <v>0</v>
      </c>
    </row>
    <row r="106" spans="1:23" ht="13.5">
      <c r="A106" s="13" t="s">
        <v>26</v>
      </c>
      <c r="B106" s="14" t="s">
        <v>194</v>
      </c>
      <c r="C106" s="15" t="s">
        <v>195</v>
      </c>
      <c r="D106" s="24">
        <v>184606488</v>
      </c>
      <c r="E106" s="25">
        <v>200575848</v>
      </c>
      <c r="F106" s="25">
        <v>127159443</v>
      </c>
      <c r="G106" s="34">
        <f t="shared" si="21"/>
        <v>0.6339718578679523</v>
      </c>
      <c r="H106" s="24">
        <v>50915239</v>
      </c>
      <c r="I106" s="25">
        <v>21491384</v>
      </c>
      <c r="J106" s="25">
        <v>-103870</v>
      </c>
      <c r="K106" s="24">
        <v>72302753</v>
      </c>
      <c r="L106" s="24">
        <v>-2830273</v>
      </c>
      <c r="M106" s="25">
        <v>7211639</v>
      </c>
      <c r="N106" s="25">
        <v>36153730</v>
      </c>
      <c r="O106" s="24">
        <v>40535096</v>
      </c>
      <c r="P106" s="24">
        <v>6105336</v>
      </c>
      <c r="Q106" s="25">
        <v>5509762</v>
      </c>
      <c r="R106" s="25">
        <v>2706496</v>
      </c>
      <c r="S106" s="40">
        <v>14321594</v>
      </c>
      <c r="T106" s="24">
        <v>0</v>
      </c>
      <c r="U106" s="25">
        <v>0</v>
      </c>
      <c r="V106" s="25">
        <v>0</v>
      </c>
      <c r="W106" s="40">
        <v>0</v>
      </c>
    </row>
    <row r="107" spans="1:23" ht="13.5">
      <c r="A107" s="13" t="s">
        <v>26</v>
      </c>
      <c r="B107" s="14" t="s">
        <v>196</v>
      </c>
      <c r="C107" s="15" t="s">
        <v>197</v>
      </c>
      <c r="D107" s="24">
        <v>1049710903</v>
      </c>
      <c r="E107" s="25">
        <v>1061199840</v>
      </c>
      <c r="F107" s="25">
        <v>735942306</v>
      </c>
      <c r="G107" s="34">
        <f t="shared" si="21"/>
        <v>0.6935002044478258</v>
      </c>
      <c r="H107" s="24">
        <v>143108087</v>
      </c>
      <c r="I107" s="25">
        <v>111424732</v>
      </c>
      <c r="J107" s="25">
        <v>60260275</v>
      </c>
      <c r="K107" s="24">
        <v>314793094</v>
      </c>
      <c r="L107" s="24">
        <v>64958955</v>
      </c>
      <c r="M107" s="25">
        <v>60279624</v>
      </c>
      <c r="N107" s="25">
        <v>126624388</v>
      </c>
      <c r="O107" s="24">
        <v>251862967</v>
      </c>
      <c r="P107" s="24">
        <v>1915453</v>
      </c>
      <c r="Q107" s="25">
        <v>57459372</v>
      </c>
      <c r="R107" s="25">
        <v>109911420</v>
      </c>
      <c r="S107" s="40">
        <v>169286245</v>
      </c>
      <c r="T107" s="24">
        <v>0</v>
      </c>
      <c r="U107" s="25">
        <v>0</v>
      </c>
      <c r="V107" s="25">
        <v>0</v>
      </c>
      <c r="W107" s="40">
        <v>0</v>
      </c>
    </row>
    <row r="108" spans="1:23" ht="13.5">
      <c r="A108" s="13" t="s">
        <v>41</v>
      </c>
      <c r="B108" s="14" t="s">
        <v>198</v>
      </c>
      <c r="C108" s="15" t="s">
        <v>199</v>
      </c>
      <c r="D108" s="24">
        <v>1234397649</v>
      </c>
      <c r="E108" s="25">
        <v>1172690925</v>
      </c>
      <c r="F108" s="25">
        <v>1389902580</v>
      </c>
      <c r="G108" s="34">
        <f t="shared" si="21"/>
        <v>1.1852249815952145</v>
      </c>
      <c r="H108" s="24">
        <v>232117285</v>
      </c>
      <c r="I108" s="25">
        <v>343983206</v>
      </c>
      <c r="J108" s="25">
        <v>38259604</v>
      </c>
      <c r="K108" s="24">
        <v>614360095</v>
      </c>
      <c r="L108" s="24">
        <v>61787206</v>
      </c>
      <c r="M108" s="25">
        <v>38748793</v>
      </c>
      <c r="N108" s="25">
        <v>200048671</v>
      </c>
      <c r="O108" s="24">
        <v>300584670</v>
      </c>
      <c r="P108" s="24">
        <v>79185950</v>
      </c>
      <c r="Q108" s="25">
        <v>45948542</v>
      </c>
      <c r="R108" s="25">
        <v>349823323</v>
      </c>
      <c r="S108" s="40">
        <v>474957815</v>
      </c>
      <c r="T108" s="24">
        <v>0</v>
      </c>
      <c r="U108" s="25">
        <v>0</v>
      </c>
      <c r="V108" s="25">
        <v>0</v>
      </c>
      <c r="W108" s="40">
        <v>0</v>
      </c>
    </row>
    <row r="109" spans="1:23" ht="13.5">
      <c r="A109" s="16"/>
      <c r="B109" s="17" t="s">
        <v>200</v>
      </c>
      <c r="C109" s="18"/>
      <c r="D109" s="26">
        <f>SUM(D104:D108)</f>
        <v>2952876988</v>
      </c>
      <c r="E109" s="27">
        <f>SUM(E104:E108)</f>
        <v>2961046055</v>
      </c>
      <c r="F109" s="27">
        <f>SUM(F104:F108)</f>
        <v>2723584460</v>
      </c>
      <c r="G109" s="35">
        <f t="shared" si="21"/>
        <v>0.9198048289053039</v>
      </c>
      <c r="H109" s="26">
        <f aca="true" t="shared" si="23" ref="H109:W109">SUM(H104:H108)</f>
        <v>569875020</v>
      </c>
      <c r="I109" s="27">
        <f t="shared" si="23"/>
        <v>487016750</v>
      </c>
      <c r="J109" s="27">
        <f t="shared" si="23"/>
        <v>175035741</v>
      </c>
      <c r="K109" s="26">
        <f t="shared" si="23"/>
        <v>1231927511</v>
      </c>
      <c r="L109" s="26">
        <f t="shared" si="23"/>
        <v>133792499</v>
      </c>
      <c r="M109" s="27">
        <f t="shared" si="23"/>
        <v>132128482</v>
      </c>
      <c r="N109" s="27">
        <f t="shared" si="23"/>
        <v>460801821</v>
      </c>
      <c r="O109" s="26">
        <f t="shared" si="23"/>
        <v>726722802</v>
      </c>
      <c r="P109" s="26">
        <f t="shared" si="23"/>
        <v>114125549</v>
      </c>
      <c r="Q109" s="27">
        <f t="shared" si="23"/>
        <v>120785245</v>
      </c>
      <c r="R109" s="27">
        <f t="shared" si="23"/>
        <v>530023353</v>
      </c>
      <c r="S109" s="41">
        <f t="shared" si="23"/>
        <v>764934147</v>
      </c>
      <c r="T109" s="26">
        <f t="shared" si="23"/>
        <v>0</v>
      </c>
      <c r="U109" s="27">
        <f t="shared" si="23"/>
        <v>0</v>
      </c>
      <c r="V109" s="27">
        <f t="shared" si="23"/>
        <v>0</v>
      </c>
      <c r="W109" s="41">
        <f t="shared" si="23"/>
        <v>0</v>
      </c>
    </row>
    <row r="110" spans="1:23" ht="13.5">
      <c r="A110" s="13" t="s">
        <v>26</v>
      </c>
      <c r="B110" s="14" t="s">
        <v>201</v>
      </c>
      <c r="C110" s="15" t="s">
        <v>202</v>
      </c>
      <c r="D110" s="24">
        <v>111003022</v>
      </c>
      <c r="E110" s="25">
        <v>140098171</v>
      </c>
      <c r="F110" s="25">
        <v>294088236</v>
      </c>
      <c r="G110" s="34">
        <f t="shared" si="21"/>
        <v>2.0991582823732937</v>
      </c>
      <c r="H110" s="24">
        <v>48697313</v>
      </c>
      <c r="I110" s="25">
        <v>54322675</v>
      </c>
      <c r="J110" s="25">
        <v>5081774</v>
      </c>
      <c r="K110" s="24">
        <v>108101762</v>
      </c>
      <c r="L110" s="24">
        <v>6095193</v>
      </c>
      <c r="M110" s="25">
        <v>5632123</v>
      </c>
      <c r="N110" s="25">
        <v>41968511</v>
      </c>
      <c r="O110" s="24">
        <v>53695827</v>
      </c>
      <c r="P110" s="24">
        <v>5142754</v>
      </c>
      <c r="Q110" s="25">
        <v>122195517</v>
      </c>
      <c r="R110" s="25">
        <v>4952376</v>
      </c>
      <c r="S110" s="40">
        <v>132290647</v>
      </c>
      <c r="T110" s="24">
        <v>0</v>
      </c>
      <c r="U110" s="25">
        <v>0</v>
      </c>
      <c r="V110" s="25">
        <v>0</v>
      </c>
      <c r="W110" s="40">
        <v>0</v>
      </c>
    </row>
    <row r="111" spans="1:23" ht="13.5">
      <c r="A111" s="13" t="s">
        <v>26</v>
      </c>
      <c r="B111" s="14" t="s">
        <v>203</v>
      </c>
      <c r="C111" s="15" t="s">
        <v>204</v>
      </c>
      <c r="D111" s="24">
        <v>419525956</v>
      </c>
      <c r="E111" s="25">
        <v>423278998</v>
      </c>
      <c r="F111" s="25">
        <v>303987944</v>
      </c>
      <c r="G111" s="34">
        <f t="shared" si="21"/>
        <v>0.7181739359532315</v>
      </c>
      <c r="H111" s="24">
        <v>56907251</v>
      </c>
      <c r="I111" s="25">
        <v>26998112</v>
      </c>
      <c r="J111" s="25">
        <v>25498662</v>
      </c>
      <c r="K111" s="24">
        <v>109404025</v>
      </c>
      <c r="L111" s="24">
        <v>26273400</v>
      </c>
      <c r="M111" s="25">
        <v>25029403</v>
      </c>
      <c r="N111" s="25">
        <v>49159320</v>
      </c>
      <c r="O111" s="24">
        <v>100462123</v>
      </c>
      <c r="P111" s="24">
        <v>26467373</v>
      </c>
      <c r="Q111" s="25">
        <v>25894322</v>
      </c>
      <c r="R111" s="25">
        <v>41760101</v>
      </c>
      <c r="S111" s="40">
        <v>94121796</v>
      </c>
      <c r="T111" s="24">
        <v>0</v>
      </c>
      <c r="U111" s="25">
        <v>0</v>
      </c>
      <c r="V111" s="25">
        <v>0</v>
      </c>
      <c r="W111" s="40">
        <v>0</v>
      </c>
    </row>
    <row r="112" spans="1:23" ht="13.5">
      <c r="A112" s="13" t="s">
        <v>26</v>
      </c>
      <c r="B112" s="14" t="s">
        <v>205</v>
      </c>
      <c r="C112" s="15" t="s">
        <v>206</v>
      </c>
      <c r="D112" s="24">
        <v>174139466</v>
      </c>
      <c r="E112" s="25">
        <v>159137024</v>
      </c>
      <c r="F112" s="25">
        <v>100488076</v>
      </c>
      <c r="G112" s="34">
        <f t="shared" si="21"/>
        <v>0.6314562976872057</v>
      </c>
      <c r="H112" s="24">
        <v>23214004</v>
      </c>
      <c r="I112" s="25">
        <v>9187586</v>
      </c>
      <c r="J112" s="25">
        <v>9508888</v>
      </c>
      <c r="K112" s="24">
        <v>41910478</v>
      </c>
      <c r="L112" s="24">
        <v>6690652</v>
      </c>
      <c r="M112" s="25">
        <v>6367954</v>
      </c>
      <c r="N112" s="25">
        <v>17493781</v>
      </c>
      <c r="O112" s="24">
        <v>30552387</v>
      </c>
      <c r="P112" s="24">
        <v>7399021</v>
      </c>
      <c r="Q112" s="25">
        <v>5427440</v>
      </c>
      <c r="R112" s="25">
        <v>15198750</v>
      </c>
      <c r="S112" s="40">
        <v>28025211</v>
      </c>
      <c r="T112" s="24">
        <v>0</v>
      </c>
      <c r="U112" s="25">
        <v>0</v>
      </c>
      <c r="V112" s="25">
        <v>0</v>
      </c>
      <c r="W112" s="40">
        <v>0</v>
      </c>
    </row>
    <row r="113" spans="1:23" ht="13.5">
      <c r="A113" s="13" t="s">
        <v>26</v>
      </c>
      <c r="B113" s="14" t="s">
        <v>207</v>
      </c>
      <c r="C113" s="15" t="s">
        <v>208</v>
      </c>
      <c r="D113" s="24">
        <v>51253408</v>
      </c>
      <c r="E113" s="25">
        <v>51053640</v>
      </c>
      <c r="F113" s="25">
        <v>55485212</v>
      </c>
      <c r="G113" s="34">
        <f t="shared" si="21"/>
        <v>1.0868022730602558</v>
      </c>
      <c r="H113" s="24">
        <v>19518342</v>
      </c>
      <c r="I113" s="25">
        <v>1584806</v>
      </c>
      <c r="J113" s="25">
        <v>22258189</v>
      </c>
      <c r="K113" s="24">
        <v>43361337</v>
      </c>
      <c r="L113" s="24">
        <v>759631</v>
      </c>
      <c r="M113" s="25">
        <v>792514</v>
      </c>
      <c r="N113" s="25">
        <v>0</v>
      </c>
      <c r="O113" s="24">
        <v>1552145</v>
      </c>
      <c r="P113" s="24">
        <v>88541</v>
      </c>
      <c r="Q113" s="25">
        <v>921655</v>
      </c>
      <c r="R113" s="25">
        <v>9561534</v>
      </c>
      <c r="S113" s="40">
        <v>10571730</v>
      </c>
      <c r="T113" s="24">
        <v>0</v>
      </c>
      <c r="U113" s="25">
        <v>0</v>
      </c>
      <c r="V113" s="25">
        <v>0</v>
      </c>
      <c r="W113" s="40">
        <v>0</v>
      </c>
    </row>
    <row r="114" spans="1:23" ht="13.5">
      <c r="A114" s="13" t="s">
        <v>26</v>
      </c>
      <c r="B114" s="14" t="s">
        <v>209</v>
      </c>
      <c r="C114" s="15" t="s">
        <v>210</v>
      </c>
      <c r="D114" s="24">
        <v>5604622345</v>
      </c>
      <c r="E114" s="25">
        <v>5604622345</v>
      </c>
      <c r="F114" s="25">
        <v>1318108252</v>
      </c>
      <c r="G114" s="34">
        <f t="shared" si="21"/>
        <v>0.2351823496503581</v>
      </c>
      <c r="H114" s="24">
        <v>412213673</v>
      </c>
      <c r="I114" s="25">
        <v>483408799</v>
      </c>
      <c r="J114" s="25">
        <v>419079162</v>
      </c>
      <c r="K114" s="24">
        <v>1314701634</v>
      </c>
      <c r="L114" s="24">
        <v>3406618</v>
      </c>
      <c r="M114" s="25">
        <v>0</v>
      </c>
      <c r="N114" s="25">
        <v>0</v>
      </c>
      <c r="O114" s="24">
        <v>3406618</v>
      </c>
      <c r="P114" s="24">
        <v>0</v>
      </c>
      <c r="Q114" s="25">
        <v>0</v>
      </c>
      <c r="R114" s="25">
        <v>0</v>
      </c>
      <c r="S114" s="40">
        <v>0</v>
      </c>
      <c r="T114" s="24">
        <v>0</v>
      </c>
      <c r="U114" s="25">
        <v>0</v>
      </c>
      <c r="V114" s="25">
        <v>0</v>
      </c>
      <c r="W114" s="40">
        <v>0</v>
      </c>
    </row>
    <row r="115" spans="1:23" ht="13.5">
      <c r="A115" s="13" t="s">
        <v>26</v>
      </c>
      <c r="B115" s="14" t="s">
        <v>211</v>
      </c>
      <c r="C115" s="15" t="s">
        <v>212</v>
      </c>
      <c r="D115" s="24">
        <v>104478194</v>
      </c>
      <c r="E115" s="25">
        <v>100430126</v>
      </c>
      <c r="F115" s="25">
        <v>116297607</v>
      </c>
      <c r="G115" s="34">
        <f t="shared" si="21"/>
        <v>1.1579952314308557</v>
      </c>
      <c r="H115" s="24">
        <v>27313370</v>
      </c>
      <c r="I115" s="25">
        <v>2584673</v>
      </c>
      <c r="J115" s="25">
        <v>34598702</v>
      </c>
      <c r="K115" s="24">
        <v>64496745</v>
      </c>
      <c r="L115" s="24">
        <v>2922939</v>
      </c>
      <c r="M115" s="25">
        <v>2691017</v>
      </c>
      <c r="N115" s="25">
        <v>23013137</v>
      </c>
      <c r="O115" s="24">
        <v>28627093</v>
      </c>
      <c r="P115" s="24">
        <v>2983999</v>
      </c>
      <c r="Q115" s="25">
        <v>2522470</v>
      </c>
      <c r="R115" s="25">
        <v>17667300</v>
      </c>
      <c r="S115" s="40">
        <v>23173769</v>
      </c>
      <c r="T115" s="24">
        <v>0</v>
      </c>
      <c r="U115" s="25">
        <v>0</v>
      </c>
      <c r="V115" s="25">
        <v>0</v>
      </c>
      <c r="W115" s="40">
        <v>0</v>
      </c>
    </row>
    <row r="116" spans="1:23" ht="13.5">
      <c r="A116" s="13" t="s">
        <v>26</v>
      </c>
      <c r="B116" s="14" t="s">
        <v>213</v>
      </c>
      <c r="C116" s="15" t="s">
        <v>214</v>
      </c>
      <c r="D116" s="24">
        <v>109576579</v>
      </c>
      <c r="E116" s="25">
        <v>108076579</v>
      </c>
      <c r="F116" s="25">
        <v>84570530</v>
      </c>
      <c r="G116" s="34">
        <f t="shared" si="21"/>
        <v>0.7825056157634301</v>
      </c>
      <c r="H116" s="24">
        <v>37599785</v>
      </c>
      <c r="I116" s="25">
        <v>2663912</v>
      </c>
      <c r="J116" s="25">
        <v>-6479859</v>
      </c>
      <c r="K116" s="24">
        <v>33783838</v>
      </c>
      <c r="L116" s="24">
        <v>2995617</v>
      </c>
      <c r="M116" s="25">
        <v>14130043</v>
      </c>
      <c r="N116" s="25">
        <v>11796084</v>
      </c>
      <c r="O116" s="24">
        <v>28921744</v>
      </c>
      <c r="P116" s="24">
        <v>1881683</v>
      </c>
      <c r="Q116" s="25">
        <v>771904</v>
      </c>
      <c r="R116" s="25">
        <v>19211361</v>
      </c>
      <c r="S116" s="40">
        <v>21864948</v>
      </c>
      <c r="T116" s="24">
        <v>0</v>
      </c>
      <c r="U116" s="25">
        <v>0</v>
      </c>
      <c r="V116" s="25">
        <v>0</v>
      </c>
      <c r="W116" s="40">
        <v>0</v>
      </c>
    </row>
    <row r="117" spans="1:23" ht="13.5">
      <c r="A117" s="13" t="s">
        <v>41</v>
      </c>
      <c r="B117" s="14" t="s">
        <v>215</v>
      </c>
      <c r="C117" s="15" t="s">
        <v>216</v>
      </c>
      <c r="D117" s="24">
        <v>936636078</v>
      </c>
      <c r="E117" s="25">
        <v>912447011</v>
      </c>
      <c r="F117" s="25">
        <v>1118920747</v>
      </c>
      <c r="G117" s="34">
        <f t="shared" si="21"/>
        <v>1.226285727840474</v>
      </c>
      <c r="H117" s="24">
        <v>245145562</v>
      </c>
      <c r="I117" s="25">
        <v>29014546</v>
      </c>
      <c r="J117" s="25">
        <v>303451134</v>
      </c>
      <c r="K117" s="24">
        <v>577611242</v>
      </c>
      <c r="L117" s="24">
        <v>32268817</v>
      </c>
      <c r="M117" s="25">
        <v>28371363</v>
      </c>
      <c r="N117" s="25">
        <v>393426363</v>
      </c>
      <c r="O117" s="24">
        <v>454066543</v>
      </c>
      <c r="P117" s="24">
        <v>29804334</v>
      </c>
      <c r="Q117" s="25">
        <v>28719314</v>
      </c>
      <c r="R117" s="25">
        <v>28719314</v>
      </c>
      <c r="S117" s="40">
        <v>87242962</v>
      </c>
      <c r="T117" s="24">
        <v>0</v>
      </c>
      <c r="U117" s="25">
        <v>0</v>
      </c>
      <c r="V117" s="25">
        <v>0</v>
      </c>
      <c r="W117" s="40">
        <v>0</v>
      </c>
    </row>
    <row r="118" spans="1:23" ht="13.5">
      <c r="A118" s="16"/>
      <c r="B118" s="17" t="s">
        <v>217</v>
      </c>
      <c r="C118" s="18"/>
      <c r="D118" s="26">
        <f>SUM(D110:D117)</f>
        <v>7511235048</v>
      </c>
      <c r="E118" s="27">
        <f>SUM(E110:E117)</f>
        <v>7499143894</v>
      </c>
      <c r="F118" s="27">
        <f>SUM(F110:F117)</f>
        <v>3391946604</v>
      </c>
      <c r="G118" s="35">
        <f t="shared" si="21"/>
        <v>0.4523111773750424</v>
      </c>
      <c r="H118" s="26">
        <f aca="true" t="shared" si="24" ref="H118:W118">SUM(H110:H117)</f>
        <v>870609300</v>
      </c>
      <c r="I118" s="27">
        <f t="shared" si="24"/>
        <v>609765109</v>
      </c>
      <c r="J118" s="27">
        <f t="shared" si="24"/>
        <v>812996652</v>
      </c>
      <c r="K118" s="26">
        <f t="shared" si="24"/>
        <v>2293371061</v>
      </c>
      <c r="L118" s="26">
        <f t="shared" si="24"/>
        <v>81412867</v>
      </c>
      <c r="M118" s="27">
        <f t="shared" si="24"/>
        <v>83014417</v>
      </c>
      <c r="N118" s="27">
        <f t="shared" si="24"/>
        <v>536857196</v>
      </c>
      <c r="O118" s="26">
        <f t="shared" si="24"/>
        <v>701284480</v>
      </c>
      <c r="P118" s="26">
        <f t="shared" si="24"/>
        <v>73767705</v>
      </c>
      <c r="Q118" s="27">
        <f t="shared" si="24"/>
        <v>186452622</v>
      </c>
      <c r="R118" s="27">
        <f t="shared" si="24"/>
        <v>137070736</v>
      </c>
      <c r="S118" s="41">
        <f t="shared" si="24"/>
        <v>397291063</v>
      </c>
      <c r="T118" s="26">
        <f t="shared" si="24"/>
        <v>0</v>
      </c>
      <c r="U118" s="27">
        <f t="shared" si="24"/>
        <v>0</v>
      </c>
      <c r="V118" s="27">
        <f t="shared" si="24"/>
        <v>0</v>
      </c>
      <c r="W118" s="41">
        <f t="shared" si="24"/>
        <v>0</v>
      </c>
    </row>
    <row r="119" spans="1:23" ht="13.5">
      <c r="A119" s="13" t="s">
        <v>26</v>
      </c>
      <c r="B119" s="14" t="s">
        <v>218</v>
      </c>
      <c r="C119" s="15" t="s">
        <v>219</v>
      </c>
      <c r="D119" s="24">
        <v>180506088</v>
      </c>
      <c r="E119" s="25">
        <v>179088288</v>
      </c>
      <c r="F119" s="25">
        <v>166888081</v>
      </c>
      <c r="G119" s="34">
        <f t="shared" si="21"/>
        <v>0.9318760197205079</v>
      </c>
      <c r="H119" s="24">
        <v>56691760</v>
      </c>
      <c r="I119" s="25">
        <v>4887404</v>
      </c>
      <c r="J119" s="25">
        <v>4588799</v>
      </c>
      <c r="K119" s="24">
        <v>66167963</v>
      </c>
      <c r="L119" s="24">
        <v>4578923</v>
      </c>
      <c r="M119" s="25">
        <v>3943245</v>
      </c>
      <c r="N119" s="25">
        <v>48803578</v>
      </c>
      <c r="O119" s="24">
        <v>57325746</v>
      </c>
      <c r="P119" s="24">
        <v>4152237</v>
      </c>
      <c r="Q119" s="25">
        <v>4051614</v>
      </c>
      <c r="R119" s="25">
        <v>35190521</v>
      </c>
      <c r="S119" s="40">
        <v>43394372</v>
      </c>
      <c r="T119" s="24">
        <v>0</v>
      </c>
      <c r="U119" s="25">
        <v>0</v>
      </c>
      <c r="V119" s="25">
        <v>0</v>
      </c>
      <c r="W119" s="40">
        <v>0</v>
      </c>
    </row>
    <row r="120" spans="1:23" ht="13.5">
      <c r="A120" s="13" t="s">
        <v>26</v>
      </c>
      <c r="B120" s="14" t="s">
        <v>220</v>
      </c>
      <c r="C120" s="15" t="s">
        <v>221</v>
      </c>
      <c r="D120" s="24">
        <v>614021646</v>
      </c>
      <c r="E120" s="25">
        <v>624432492</v>
      </c>
      <c r="F120" s="25">
        <v>456280197</v>
      </c>
      <c r="G120" s="34">
        <f t="shared" si="21"/>
        <v>0.7307118108773879</v>
      </c>
      <c r="H120" s="24">
        <v>138743978</v>
      </c>
      <c r="I120" s="25">
        <v>36662935</v>
      </c>
      <c r="J120" s="25">
        <v>29663293</v>
      </c>
      <c r="K120" s="24">
        <v>205070206</v>
      </c>
      <c r="L120" s="24">
        <v>32146521</v>
      </c>
      <c r="M120" s="25">
        <v>34321277</v>
      </c>
      <c r="N120" s="25">
        <v>25202370</v>
      </c>
      <c r="O120" s="24">
        <v>91670168</v>
      </c>
      <c r="P120" s="24">
        <v>88004609</v>
      </c>
      <c r="Q120" s="25">
        <v>31673536</v>
      </c>
      <c r="R120" s="25">
        <v>39861678</v>
      </c>
      <c r="S120" s="40">
        <v>159539823</v>
      </c>
      <c r="T120" s="24">
        <v>0</v>
      </c>
      <c r="U120" s="25">
        <v>0</v>
      </c>
      <c r="V120" s="25">
        <v>0</v>
      </c>
      <c r="W120" s="40">
        <v>0</v>
      </c>
    </row>
    <row r="121" spans="1:23" ht="13.5">
      <c r="A121" s="13" t="s">
        <v>26</v>
      </c>
      <c r="B121" s="14" t="s">
        <v>222</v>
      </c>
      <c r="C121" s="15" t="s">
        <v>223</v>
      </c>
      <c r="D121" s="24">
        <v>924811024</v>
      </c>
      <c r="E121" s="25">
        <v>932868280</v>
      </c>
      <c r="F121" s="25">
        <v>790170777</v>
      </c>
      <c r="G121" s="34">
        <f t="shared" si="21"/>
        <v>0.8470335994273489</v>
      </c>
      <c r="H121" s="24">
        <v>158313361</v>
      </c>
      <c r="I121" s="25">
        <v>75961811</v>
      </c>
      <c r="J121" s="25">
        <v>65696792</v>
      </c>
      <c r="K121" s="24">
        <v>299971964</v>
      </c>
      <c r="L121" s="24">
        <v>56910781</v>
      </c>
      <c r="M121" s="25">
        <v>54497145</v>
      </c>
      <c r="N121" s="25">
        <v>125729920</v>
      </c>
      <c r="O121" s="24">
        <v>237137846</v>
      </c>
      <c r="P121" s="24">
        <v>56744453</v>
      </c>
      <c r="Q121" s="25">
        <v>52654497</v>
      </c>
      <c r="R121" s="25">
        <v>143662017</v>
      </c>
      <c r="S121" s="40">
        <v>253060967</v>
      </c>
      <c r="T121" s="24">
        <v>0</v>
      </c>
      <c r="U121" s="25">
        <v>0</v>
      </c>
      <c r="V121" s="25">
        <v>0</v>
      </c>
      <c r="W121" s="40">
        <v>0</v>
      </c>
    </row>
    <row r="122" spans="1:23" ht="13.5">
      <c r="A122" s="13" t="s">
        <v>41</v>
      </c>
      <c r="B122" s="14" t="s">
        <v>224</v>
      </c>
      <c r="C122" s="15" t="s">
        <v>225</v>
      </c>
      <c r="D122" s="24">
        <v>768912826</v>
      </c>
      <c r="E122" s="25">
        <v>816605751</v>
      </c>
      <c r="F122" s="25">
        <v>710940492</v>
      </c>
      <c r="G122" s="34">
        <f t="shared" si="21"/>
        <v>0.8706043168682019</v>
      </c>
      <c r="H122" s="24">
        <v>209921588</v>
      </c>
      <c r="I122" s="25">
        <v>25178088</v>
      </c>
      <c r="J122" s="25">
        <v>24732345</v>
      </c>
      <c r="K122" s="24">
        <v>259832021</v>
      </c>
      <c r="L122" s="24">
        <v>24528592</v>
      </c>
      <c r="M122" s="25">
        <v>27793268</v>
      </c>
      <c r="N122" s="25">
        <v>177846163</v>
      </c>
      <c r="O122" s="24">
        <v>230168023</v>
      </c>
      <c r="P122" s="24">
        <v>9723484</v>
      </c>
      <c r="Q122" s="25">
        <v>79297062</v>
      </c>
      <c r="R122" s="25">
        <v>131919902</v>
      </c>
      <c r="S122" s="40">
        <v>220940448</v>
      </c>
      <c r="T122" s="24">
        <v>0</v>
      </c>
      <c r="U122" s="25">
        <v>0</v>
      </c>
      <c r="V122" s="25">
        <v>0</v>
      </c>
      <c r="W122" s="40">
        <v>0</v>
      </c>
    </row>
    <row r="123" spans="1:23" ht="13.5">
      <c r="A123" s="16"/>
      <c r="B123" s="17" t="s">
        <v>226</v>
      </c>
      <c r="C123" s="18"/>
      <c r="D123" s="26">
        <f>SUM(D119:D122)</f>
        <v>2488251584</v>
      </c>
      <c r="E123" s="27">
        <f>SUM(E119:E122)</f>
        <v>2552994811</v>
      </c>
      <c r="F123" s="27">
        <f>SUM(F119:F122)</f>
        <v>2124279547</v>
      </c>
      <c r="G123" s="35">
        <f t="shared" si="21"/>
        <v>0.8320735858322902</v>
      </c>
      <c r="H123" s="26">
        <f aca="true" t="shared" si="25" ref="H123:W123">SUM(H119:H122)</f>
        <v>563670687</v>
      </c>
      <c r="I123" s="27">
        <f t="shared" si="25"/>
        <v>142690238</v>
      </c>
      <c r="J123" s="27">
        <f t="shared" si="25"/>
        <v>124681229</v>
      </c>
      <c r="K123" s="26">
        <f t="shared" si="25"/>
        <v>831042154</v>
      </c>
      <c r="L123" s="26">
        <f t="shared" si="25"/>
        <v>118164817</v>
      </c>
      <c r="M123" s="27">
        <f t="shared" si="25"/>
        <v>120554935</v>
      </c>
      <c r="N123" s="27">
        <f t="shared" si="25"/>
        <v>377582031</v>
      </c>
      <c r="O123" s="26">
        <f t="shared" si="25"/>
        <v>616301783</v>
      </c>
      <c r="P123" s="26">
        <f t="shared" si="25"/>
        <v>158624783</v>
      </c>
      <c r="Q123" s="27">
        <f t="shared" si="25"/>
        <v>167676709</v>
      </c>
      <c r="R123" s="27">
        <f t="shared" si="25"/>
        <v>350634118</v>
      </c>
      <c r="S123" s="41">
        <f t="shared" si="25"/>
        <v>676935610</v>
      </c>
      <c r="T123" s="26">
        <f t="shared" si="25"/>
        <v>0</v>
      </c>
      <c r="U123" s="27">
        <f t="shared" si="25"/>
        <v>0</v>
      </c>
      <c r="V123" s="27">
        <f t="shared" si="25"/>
        <v>0</v>
      </c>
      <c r="W123" s="41">
        <f t="shared" si="25"/>
        <v>0</v>
      </c>
    </row>
    <row r="124" spans="1:23" ht="13.5">
      <c r="A124" s="13" t="s">
        <v>26</v>
      </c>
      <c r="B124" s="14" t="s">
        <v>227</v>
      </c>
      <c r="C124" s="15" t="s">
        <v>228</v>
      </c>
      <c r="D124" s="24">
        <v>340153600</v>
      </c>
      <c r="E124" s="25">
        <v>338153618</v>
      </c>
      <c r="F124" s="25">
        <v>247806412</v>
      </c>
      <c r="G124" s="34">
        <f t="shared" si="21"/>
        <v>0.7328220039922803</v>
      </c>
      <c r="H124" s="24">
        <v>56367219</v>
      </c>
      <c r="I124" s="25">
        <v>24684246</v>
      </c>
      <c r="J124" s="25">
        <v>16811252</v>
      </c>
      <c r="K124" s="24">
        <v>97862717</v>
      </c>
      <c r="L124" s="24">
        <v>20701333</v>
      </c>
      <c r="M124" s="25">
        <v>23888203</v>
      </c>
      <c r="N124" s="25">
        <v>30798221</v>
      </c>
      <c r="O124" s="24">
        <v>75387757</v>
      </c>
      <c r="P124" s="24">
        <v>22789216</v>
      </c>
      <c r="Q124" s="25">
        <v>23785675</v>
      </c>
      <c r="R124" s="25">
        <v>27981047</v>
      </c>
      <c r="S124" s="40">
        <v>74555938</v>
      </c>
      <c r="T124" s="24">
        <v>0</v>
      </c>
      <c r="U124" s="25">
        <v>0</v>
      </c>
      <c r="V124" s="25">
        <v>0</v>
      </c>
      <c r="W124" s="40">
        <v>0</v>
      </c>
    </row>
    <row r="125" spans="1:23" ht="13.5">
      <c r="A125" s="13" t="s">
        <v>26</v>
      </c>
      <c r="B125" s="14" t="s">
        <v>229</v>
      </c>
      <c r="C125" s="15" t="s">
        <v>230</v>
      </c>
      <c r="D125" s="24">
        <v>217477519</v>
      </c>
      <c r="E125" s="25">
        <v>222523322</v>
      </c>
      <c r="F125" s="25">
        <v>99752249</v>
      </c>
      <c r="G125" s="34">
        <f t="shared" si="21"/>
        <v>0.4482777270420221</v>
      </c>
      <c r="H125" s="24">
        <v>5324701</v>
      </c>
      <c r="I125" s="25">
        <v>0</v>
      </c>
      <c r="J125" s="25">
        <v>0</v>
      </c>
      <c r="K125" s="24">
        <v>5324701</v>
      </c>
      <c r="L125" s="24">
        <v>0</v>
      </c>
      <c r="M125" s="25">
        <v>5721921</v>
      </c>
      <c r="N125" s="25">
        <v>10603118</v>
      </c>
      <c r="O125" s="24">
        <v>16325039</v>
      </c>
      <c r="P125" s="24">
        <v>66204768</v>
      </c>
      <c r="Q125" s="25">
        <v>6829515</v>
      </c>
      <c r="R125" s="25">
        <v>5068226</v>
      </c>
      <c r="S125" s="40">
        <v>78102509</v>
      </c>
      <c r="T125" s="24">
        <v>0</v>
      </c>
      <c r="U125" s="25">
        <v>0</v>
      </c>
      <c r="V125" s="25">
        <v>0</v>
      </c>
      <c r="W125" s="40">
        <v>0</v>
      </c>
    </row>
    <row r="126" spans="1:23" ht="13.5">
      <c r="A126" s="13" t="s">
        <v>26</v>
      </c>
      <c r="B126" s="14" t="s">
        <v>231</v>
      </c>
      <c r="C126" s="15" t="s">
        <v>232</v>
      </c>
      <c r="D126" s="24">
        <v>219661602</v>
      </c>
      <c r="E126" s="25">
        <v>219805610</v>
      </c>
      <c r="F126" s="25">
        <v>204405843</v>
      </c>
      <c r="G126" s="34">
        <f t="shared" si="21"/>
        <v>0.9299391539642687</v>
      </c>
      <c r="H126" s="24">
        <v>69827007</v>
      </c>
      <c r="I126" s="25">
        <v>8124066</v>
      </c>
      <c r="J126" s="25">
        <v>2576981</v>
      </c>
      <c r="K126" s="24">
        <v>80528054</v>
      </c>
      <c r="L126" s="24">
        <v>2756280</v>
      </c>
      <c r="M126" s="25">
        <v>9699621</v>
      </c>
      <c r="N126" s="25">
        <v>56161947</v>
      </c>
      <c r="O126" s="24">
        <v>68617848</v>
      </c>
      <c r="P126" s="24">
        <v>7618426</v>
      </c>
      <c r="Q126" s="25">
        <v>4855942</v>
      </c>
      <c r="R126" s="25">
        <v>42785573</v>
      </c>
      <c r="S126" s="40">
        <v>55259941</v>
      </c>
      <c r="T126" s="24">
        <v>0</v>
      </c>
      <c r="U126" s="25">
        <v>0</v>
      </c>
      <c r="V126" s="25">
        <v>0</v>
      </c>
      <c r="W126" s="40">
        <v>0</v>
      </c>
    </row>
    <row r="127" spans="1:23" ht="13.5">
      <c r="A127" s="13" t="s">
        <v>26</v>
      </c>
      <c r="B127" s="14" t="s">
        <v>233</v>
      </c>
      <c r="C127" s="15" t="s">
        <v>234</v>
      </c>
      <c r="D127" s="24">
        <v>298328718</v>
      </c>
      <c r="E127" s="25">
        <v>286895482</v>
      </c>
      <c r="F127" s="25">
        <v>238742071</v>
      </c>
      <c r="G127" s="34">
        <f t="shared" si="21"/>
        <v>0.8321569560304195</v>
      </c>
      <c r="H127" s="24">
        <v>64054849</v>
      </c>
      <c r="I127" s="25">
        <v>11855288</v>
      </c>
      <c r="J127" s="25">
        <v>14018253</v>
      </c>
      <c r="K127" s="24">
        <v>89928390</v>
      </c>
      <c r="L127" s="24">
        <v>13131361</v>
      </c>
      <c r="M127" s="25">
        <v>14372955</v>
      </c>
      <c r="N127" s="25">
        <v>53932300</v>
      </c>
      <c r="O127" s="24">
        <v>81436616</v>
      </c>
      <c r="P127" s="24">
        <v>12120155</v>
      </c>
      <c r="Q127" s="25">
        <v>11149804</v>
      </c>
      <c r="R127" s="25">
        <v>44107106</v>
      </c>
      <c r="S127" s="40">
        <v>67377065</v>
      </c>
      <c r="T127" s="24">
        <v>0</v>
      </c>
      <c r="U127" s="25">
        <v>0</v>
      </c>
      <c r="V127" s="25">
        <v>0</v>
      </c>
      <c r="W127" s="40">
        <v>0</v>
      </c>
    </row>
    <row r="128" spans="1:23" ht="13.5">
      <c r="A128" s="13" t="s">
        <v>41</v>
      </c>
      <c r="B128" s="14" t="s">
        <v>235</v>
      </c>
      <c r="C128" s="15" t="s">
        <v>236</v>
      </c>
      <c r="D128" s="24">
        <v>460653754</v>
      </c>
      <c r="E128" s="25">
        <v>457277813</v>
      </c>
      <c r="F128" s="25">
        <v>295502417</v>
      </c>
      <c r="G128" s="34">
        <f t="shared" si="21"/>
        <v>0.6462207625192609</v>
      </c>
      <c r="H128" s="24">
        <v>13224223</v>
      </c>
      <c r="I128" s="25">
        <v>11823659</v>
      </c>
      <c r="J128" s="25">
        <v>11855917</v>
      </c>
      <c r="K128" s="24">
        <v>36903799</v>
      </c>
      <c r="L128" s="24">
        <v>9075596</v>
      </c>
      <c r="M128" s="25">
        <v>8014274</v>
      </c>
      <c r="N128" s="25">
        <v>126455228</v>
      </c>
      <c r="O128" s="24">
        <v>143545098</v>
      </c>
      <c r="P128" s="24">
        <v>6553586</v>
      </c>
      <c r="Q128" s="25">
        <v>8865654</v>
      </c>
      <c r="R128" s="25">
        <v>99634280</v>
      </c>
      <c r="S128" s="40">
        <v>115053520</v>
      </c>
      <c r="T128" s="24">
        <v>0</v>
      </c>
      <c r="U128" s="25">
        <v>0</v>
      </c>
      <c r="V128" s="25">
        <v>0</v>
      </c>
      <c r="W128" s="40">
        <v>0</v>
      </c>
    </row>
    <row r="129" spans="1:23" ht="13.5">
      <c r="A129" s="16"/>
      <c r="B129" s="17" t="s">
        <v>237</v>
      </c>
      <c r="C129" s="18"/>
      <c r="D129" s="26">
        <f>SUM(D124:D128)</f>
        <v>1536275193</v>
      </c>
      <c r="E129" s="27">
        <f>SUM(E124:E128)</f>
        <v>1524655845</v>
      </c>
      <c r="F129" s="27">
        <f>SUM(F124:F128)</f>
        <v>1086208992</v>
      </c>
      <c r="G129" s="35">
        <f t="shared" si="21"/>
        <v>0.7124289691750075</v>
      </c>
      <c r="H129" s="26">
        <f aca="true" t="shared" si="26" ref="H129:W129">SUM(H124:H128)</f>
        <v>208797999</v>
      </c>
      <c r="I129" s="27">
        <f t="shared" si="26"/>
        <v>56487259</v>
      </c>
      <c r="J129" s="27">
        <f t="shared" si="26"/>
        <v>45262403</v>
      </c>
      <c r="K129" s="26">
        <f t="shared" si="26"/>
        <v>310547661</v>
      </c>
      <c r="L129" s="26">
        <f t="shared" si="26"/>
        <v>45664570</v>
      </c>
      <c r="M129" s="27">
        <f t="shared" si="26"/>
        <v>61696974</v>
      </c>
      <c r="N129" s="27">
        <f t="shared" si="26"/>
        <v>277950814</v>
      </c>
      <c r="O129" s="26">
        <f t="shared" si="26"/>
        <v>385312358</v>
      </c>
      <c r="P129" s="26">
        <f t="shared" si="26"/>
        <v>115286151</v>
      </c>
      <c r="Q129" s="27">
        <f t="shared" si="26"/>
        <v>55486590</v>
      </c>
      <c r="R129" s="27">
        <f t="shared" si="26"/>
        <v>219576232</v>
      </c>
      <c r="S129" s="41">
        <f t="shared" si="26"/>
        <v>390348973</v>
      </c>
      <c r="T129" s="26">
        <f t="shared" si="26"/>
        <v>0</v>
      </c>
      <c r="U129" s="27">
        <f t="shared" si="26"/>
        <v>0</v>
      </c>
      <c r="V129" s="27">
        <f t="shared" si="26"/>
        <v>0</v>
      </c>
      <c r="W129" s="41">
        <f t="shared" si="26"/>
        <v>0</v>
      </c>
    </row>
    <row r="130" spans="1:23" ht="13.5">
      <c r="A130" s="13" t="s">
        <v>26</v>
      </c>
      <c r="B130" s="14" t="s">
        <v>238</v>
      </c>
      <c r="C130" s="15" t="s">
        <v>239</v>
      </c>
      <c r="D130" s="24">
        <v>1978515125</v>
      </c>
      <c r="E130" s="25">
        <v>1913824741</v>
      </c>
      <c r="F130" s="25">
        <v>1514816175</v>
      </c>
      <c r="G130" s="34">
        <f t="shared" si="21"/>
        <v>0.7915124841622058</v>
      </c>
      <c r="H130" s="24">
        <v>289972078</v>
      </c>
      <c r="I130" s="25">
        <v>120407664</v>
      </c>
      <c r="J130" s="25">
        <v>129753267</v>
      </c>
      <c r="K130" s="24">
        <v>540133009</v>
      </c>
      <c r="L130" s="24">
        <v>125149462</v>
      </c>
      <c r="M130" s="25">
        <v>119482262</v>
      </c>
      <c r="N130" s="25">
        <v>112438600</v>
      </c>
      <c r="O130" s="24">
        <v>357070324</v>
      </c>
      <c r="P130" s="24">
        <v>247745265</v>
      </c>
      <c r="Q130" s="25">
        <v>148294371</v>
      </c>
      <c r="R130" s="25">
        <v>221573206</v>
      </c>
      <c r="S130" s="40">
        <v>617612842</v>
      </c>
      <c r="T130" s="24">
        <v>0</v>
      </c>
      <c r="U130" s="25">
        <v>0</v>
      </c>
      <c r="V130" s="25">
        <v>0</v>
      </c>
      <c r="W130" s="40">
        <v>0</v>
      </c>
    </row>
    <row r="131" spans="1:23" ht="13.5">
      <c r="A131" s="13" t="s">
        <v>26</v>
      </c>
      <c r="B131" s="14" t="s">
        <v>240</v>
      </c>
      <c r="C131" s="15" t="s">
        <v>241</v>
      </c>
      <c r="D131" s="24">
        <v>90200273</v>
      </c>
      <c r="E131" s="25">
        <v>92653727</v>
      </c>
      <c r="F131" s="25">
        <v>158814550</v>
      </c>
      <c r="G131" s="34">
        <f t="shared" si="21"/>
        <v>1.7140654255602692</v>
      </c>
      <c r="H131" s="24">
        <v>16628101</v>
      </c>
      <c r="I131" s="25">
        <v>20807997</v>
      </c>
      <c r="J131" s="25">
        <v>24668116</v>
      </c>
      <c r="K131" s="24">
        <v>62104214</v>
      </c>
      <c r="L131" s="24">
        <v>3178568</v>
      </c>
      <c r="M131" s="25">
        <v>4116847</v>
      </c>
      <c r="N131" s="25">
        <v>14839844</v>
      </c>
      <c r="O131" s="24">
        <v>22135259</v>
      </c>
      <c r="P131" s="24">
        <v>4809850</v>
      </c>
      <c r="Q131" s="25">
        <v>3730809</v>
      </c>
      <c r="R131" s="25">
        <v>66034418</v>
      </c>
      <c r="S131" s="40">
        <v>74575077</v>
      </c>
      <c r="T131" s="24">
        <v>0</v>
      </c>
      <c r="U131" s="25">
        <v>0</v>
      </c>
      <c r="V131" s="25">
        <v>0</v>
      </c>
      <c r="W131" s="40">
        <v>0</v>
      </c>
    </row>
    <row r="132" spans="1:23" ht="13.5">
      <c r="A132" s="13" t="s">
        <v>26</v>
      </c>
      <c r="B132" s="14" t="s">
        <v>242</v>
      </c>
      <c r="C132" s="15" t="s">
        <v>243</v>
      </c>
      <c r="D132" s="24">
        <v>113966520</v>
      </c>
      <c r="E132" s="25">
        <v>143187159</v>
      </c>
      <c r="F132" s="25">
        <v>119683487</v>
      </c>
      <c r="G132" s="34">
        <f t="shared" si="21"/>
        <v>0.8358534929797721</v>
      </c>
      <c r="H132" s="24">
        <v>40703281</v>
      </c>
      <c r="I132" s="25">
        <v>4804993</v>
      </c>
      <c r="J132" s="25">
        <v>2492345</v>
      </c>
      <c r="K132" s="24">
        <v>48000619</v>
      </c>
      <c r="L132" s="24">
        <v>2866352</v>
      </c>
      <c r="M132" s="25">
        <v>2551201</v>
      </c>
      <c r="N132" s="25">
        <v>34056076</v>
      </c>
      <c r="O132" s="24">
        <v>39473629</v>
      </c>
      <c r="P132" s="24">
        <v>4085440</v>
      </c>
      <c r="Q132" s="25">
        <v>773483</v>
      </c>
      <c r="R132" s="25">
        <v>27350316</v>
      </c>
      <c r="S132" s="40">
        <v>32209239</v>
      </c>
      <c r="T132" s="24">
        <v>0</v>
      </c>
      <c r="U132" s="25">
        <v>0</v>
      </c>
      <c r="V132" s="25">
        <v>0</v>
      </c>
      <c r="W132" s="40">
        <v>0</v>
      </c>
    </row>
    <row r="133" spans="1:23" ht="13.5">
      <c r="A133" s="13" t="s">
        <v>41</v>
      </c>
      <c r="B133" s="14" t="s">
        <v>244</v>
      </c>
      <c r="C133" s="15" t="s">
        <v>245</v>
      </c>
      <c r="D133" s="24">
        <v>208146557</v>
      </c>
      <c r="E133" s="25">
        <v>207410558</v>
      </c>
      <c r="F133" s="25">
        <v>220638394</v>
      </c>
      <c r="G133" s="34">
        <f t="shared" si="21"/>
        <v>1.063776097646871</v>
      </c>
      <c r="H133" s="24">
        <v>139714150</v>
      </c>
      <c r="I133" s="25">
        <v>0</v>
      </c>
      <c r="J133" s="25">
        <v>0</v>
      </c>
      <c r="K133" s="24">
        <v>139714150</v>
      </c>
      <c r="L133" s="24">
        <v>2216706</v>
      </c>
      <c r="M133" s="25">
        <v>28204678</v>
      </c>
      <c r="N133" s="25">
        <v>-11680</v>
      </c>
      <c r="O133" s="24">
        <v>30409704</v>
      </c>
      <c r="P133" s="24">
        <v>6231883</v>
      </c>
      <c r="Q133" s="25">
        <v>721416</v>
      </c>
      <c r="R133" s="25">
        <v>43561241</v>
      </c>
      <c r="S133" s="40">
        <v>50514540</v>
      </c>
      <c r="T133" s="24">
        <v>0</v>
      </c>
      <c r="U133" s="25">
        <v>0</v>
      </c>
      <c r="V133" s="25">
        <v>0</v>
      </c>
      <c r="W133" s="40">
        <v>0</v>
      </c>
    </row>
    <row r="134" spans="1:23" ht="13.5">
      <c r="A134" s="16"/>
      <c r="B134" s="17" t="s">
        <v>246</v>
      </c>
      <c r="C134" s="18"/>
      <c r="D134" s="26">
        <f>SUM(D130:D133)</f>
        <v>2390828475</v>
      </c>
      <c r="E134" s="27">
        <f>SUM(E130:E133)</f>
        <v>2357076185</v>
      </c>
      <c r="F134" s="27">
        <f>SUM(F130:F133)</f>
        <v>2013952606</v>
      </c>
      <c r="G134" s="35">
        <f aca="true" t="shared" si="27" ref="G134:G167">IF($E134=0,0,$F134/$E134)</f>
        <v>0.8544283035128116</v>
      </c>
      <c r="H134" s="26">
        <f aca="true" t="shared" si="28" ref="H134:W134">SUM(H130:H133)</f>
        <v>487017610</v>
      </c>
      <c r="I134" s="27">
        <f t="shared" si="28"/>
        <v>146020654</v>
      </c>
      <c r="J134" s="27">
        <f t="shared" si="28"/>
        <v>156913728</v>
      </c>
      <c r="K134" s="26">
        <f t="shared" si="28"/>
        <v>789951992</v>
      </c>
      <c r="L134" s="26">
        <f t="shared" si="28"/>
        <v>133411088</v>
      </c>
      <c r="M134" s="27">
        <f t="shared" si="28"/>
        <v>154354988</v>
      </c>
      <c r="N134" s="27">
        <f t="shared" si="28"/>
        <v>161322840</v>
      </c>
      <c r="O134" s="26">
        <f t="shared" si="28"/>
        <v>449088916</v>
      </c>
      <c r="P134" s="26">
        <f t="shared" si="28"/>
        <v>262872438</v>
      </c>
      <c r="Q134" s="27">
        <f t="shared" si="28"/>
        <v>153520079</v>
      </c>
      <c r="R134" s="27">
        <f t="shared" si="28"/>
        <v>358519181</v>
      </c>
      <c r="S134" s="41">
        <f t="shared" si="28"/>
        <v>774911698</v>
      </c>
      <c r="T134" s="26">
        <f t="shared" si="28"/>
        <v>0</v>
      </c>
      <c r="U134" s="27">
        <f t="shared" si="28"/>
        <v>0</v>
      </c>
      <c r="V134" s="27">
        <f t="shared" si="28"/>
        <v>0</v>
      </c>
      <c r="W134" s="41">
        <f t="shared" si="28"/>
        <v>0</v>
      </c>
    </row>
    <row r="135" spans="1:23" ht="13.5">
      <c r="A135" s="13" t="s">
        <v>26</v>
      </c>
      <c r="B135" s="14" t="s">
        <v>247</v>
      </c>
      <c r="C135" s="15" t="s">
        <v>248</v>
      </c>
      <c r="D135" s="24">
        <v>141416800</v>
      </c>
      <c r="E135" s="25">
        <v>143554583</v>
      </c>
      <c r="F135" s="25">
        <v>217357906</v>
      </c>
      <c r="G135" s="34">
        <f t="shared" si="27"/>
        <v>1.5141133181376731</v>
      </c>
      <c r="H135" s="24">
        <v>37497694</v>
      </c>
      <c r="I135" s="25">
        <v>8225706</v>
      </c>
      <c r="J135" s="25">
        <v>48490008</v>
      </c>
      <c r="K135" s="24">
        <v>94213408</v>
      </c>
      <c r="L135" s="24">
        <v>2953759</v>
      </c>
      <c r="M135" s="25">
        <v>58615321</v>
      </c>
      <c r="N135" s="25">
        <v>26246950</v>
      </c>
      <c r="O135" s="24">
        <v>87816030</v>
      </c>
      <c r="P135" s="24">
        <v>5558434</v>
      </c>
      <c r="Q135" s="25">
        <v>5582372</v>
      </c>
      <c r="R135" s="25">
        <v>24187662</v>
      </c>
      <c r="S135" s="40">
        <v>35328468</v>
      </c>
      <c r="T135" s="24">
        <v>0</v>
      </c>
      <c r="U135" s="25">
        <v>0</v>
      </c>
      <c r="V135" s="25">
        <v>0</v>
      </c>
      <c r="W135" s="40">
        <v>0</v>
      </c>
    </row>
    <row r="136" spans="1:23" ht="13.5">
      <c r="A136" s="13" t="s">
        <v>26</v>
      </c>
      <c r="B136" s="14" t="s">
        <v>249</v>
      </c>
      <c r="C136" s="15" t="s">
        <v>250</v>
      </c>
      <c r="D136" s="24">
        <v>0</v>
      </c>
      <c r="E136" s="25">
        <v>0</v>
      </c>
      <c r="F136" s="25">
        <v>0</v>
      </c>
      <c r="G136" s="34">
        <f t="shared" si="27"/>
        <v>0</v>
      </c>
      <c r="H136" s="24">
        <v>0</v>
      </c>
      <c r="I136" s="25">
        <v>0</v>
      </c>
      <c r="J136" s="25">
        <v>0</v>
      </c>
      <c r="K136" s="24">
        <v>0</v>
      </c>
      <c r="L136" s="24">
        <v>0</v>
      </c>
      <c r="M136" s="25">
        <v>0</v>
      </c>
      <c r="N136" s="25">
        <v>0</v>
      </c>
      <c r="O136" s="24">
        <v>0</v>
      </c>
      <c r="P136" s="24">
        <v>0</v>
      </c>
      <c r="Q136" s="25">
        <v>0</v>
      </c>
      <c r="R136" s="25">
        <v>0</v>
      </c>
      <c r="S136" s="40">
        <v>0</v>
      </c>
      <c r="T136" s="24">
        <v>0</v>
      </c>
      <c r="U136" s="25">
        <v>0</v>
      </c>
      <c r="V136" s="25">
        <v>0</v>
      </c>
      <c r="W136" s="40">
        <v>0</v>
      </c>
    </row>
    <row r="137" spans="1:23" ht="13.5">
      <c r="A137" s="13" t="s">
        <v>26</v>
      </c>
      <c r="B137" s="14" t="s">
        <v>251</v>
      </c>
      <c r="C137" s="15" t="s">
        <v>252</v>
      </c>
      <c r="D137" s="24">
        <v>519455877</v>
      </c>
      <c r="E137" s="25">
        <v>540616602</v>
      </c>
      <c r="F137" s="25">
        <v>455153472</v>
      </c>
      <c r="G137" s="34">
        <f t="shared" si="27"/>
        <v>0.8419154541613578</v>
      </c>
      <c r="H137" s="24">
        <v>90533104</v>
      </c>
      <c r="I137" s="25">
        <v>32747983</v>
      </c>
      <c r="J137" s="25">
        <v>34421493</v>
      </c>
      <c r="K137" s="24">
        <v>157702580</v>
      </c>
      <c r="L137" s="24">
        <v>35335867</v>
      </c>
      <c r="M137" s="25">
        <v>33046817</v>
      </c>
      <c r="N137" s="25">
        <v>82249477</v>
      </c>
      <c r="O137" s="24">
        <v>150632161</v>
      </c>
      <c r="P137" s="24">
        <v>34383966</v>
      </c>
      <c r="Q137" s="25">
        <v>48607033</v>
      </c>
      <c r="R137" s="25">
        <v>63827732</v>
      </c>
      <c r="S137" s="40">
        <v>146818731</v>
      </c>
      <c r="T137" s="24">
        <v>0</v>
      </c>
      <c r="U137" s="25">
        <v>0</v>
      </c>
      <c r="V137" s="25">
        <v>0</v>
      </c>
      <c r="W137" s="40">
        <v>0</v>
      </c>
    </row>
    <row r="138" spans="1:23" ht="13.5">
      <c r="A138" s="13" t="s">
        <v>26</v>
      </c>
      <c r="B138" s="14" t="s">
        <v>253</v>
      </c>
      <c r="C138" s="15" t="s">
        <v>254</v>
      </c>
      <c r="D138" s="24">
        <v>197930247</v>
      </c>
      <c r="E138" s="25">
        <v>194974259</v>
      </c>
      <c r="F138" s="25">
        <v>190411436</v>
      </c>
      <c r="G138" s="34">
        <f t="shared" si="27"/>
        <v>0.9765978184843365</v>
      </c>
      <c r="H138" s="24">
        <v>78430996</v>
      </c>
      <c r="I138" s="25">
        <v>2288874</v>
      </c>
      <c r="J138" s="25">
        <v>2868784</v>
      </c>
      <c r="K138" s="24">
        <v>83588654</v>
      </c>
      <c r="L138" s="24">
        <v>3093121</v>
      </c>
      <c r="M138" s="25">
        <v>3773072</v>
      </c>
      <c r="N138" s="25">
        <v>54189302</v>
      </c>
      <c r="O138" s="24">
        <v>61055495</v>
      </c>
      <c r="P138" s="24">
        <v>2379119</v>
      </c>
      <c r="Q138" s="25">
        <v>2732582</v>
      </c>
      <c r="R138" s="25">
        <v>40655586</v>
      </c>
      <c r="S138" s="40">
        <v>45767287</v>
      </c>
      <c r="T138" s="24">
        <v>0</v>
      </c>
      <c r="U138" s="25">
        <v>0</v>
      </c>
      <c r="V138" s="25">
        <v>0</v>
      </c>
      <c r="W138" s="40">
        <v>0</v>
      </c>
    </row>
    <row r="139" spans="1:23" ht="13.5">
      <c r="A139" s="13" t="s">
        <v>26</v>
      </c>
      <c r="B139" s="14" t="s">
        <v>255</v>
      </c>
      <c r="C139" s="15" t="s">
        <v>256</v>
      </c>
      <c r="D139" s="24">
        <v>359398028</v>
      </c>
      <c r="E139" s="25">
        <v>374152265</v>
      </c>
      <c r="F139" s="25">
        <v>273586392</v>
      </c>
      <c r="G139" s="34">
        <f t="shared" si="27"/>
        <v>0.7312167200163816</v>
      </c>
      <c r="H139" s="24">
        <v>139908779</v>
      </c>
      <c r="I139" s="25">
        <v>9557216</v>
      </c>
      <c r="J139" s="25">
        <v>10685851</v>
      </c>
      <c r="K139" s="24">
        <v>160151846</v>
      </c>
      <c r="L139" s="24">
        <v>10943931</v>
      </c>
      <c r="M139" s="25">
        <v>15640826</v>
      </c>
      <c r="N139" s="25">
        <v>64166302</v>
      </c>
      <c r="O139" s="24">
        <v>90751059</v>
      </c>
      <c r="P139" s="24">
        <v>10580210</v>
      </c>
      <c r="Q139" s="25">
        <v>9967286</v>
      </c>
      <c r="R139" s="25">
        <v>2135991</v>
      </c>
      <c r="S139" s="40">
        <v>22683487</v>
      </c>
      <c r="T139" s="24">
        <v>0</v>
      </c>
      <c r="U139" s="25">
        <v>0</v>
      </c>
      <c r="V139" s="25">
        <v>0</v>
      </c>
      <c r="W139" s="40">
        <v>0</v>
      </c>
    </row>
    <row r="140" spans="1:23" ht="13.5">
      <c r="A140" s="13" t="s">
        <v>41</v>
      </c>
      <c r="B140" s="14" t="s">
        <v>257</v>
      </c>
      <c r="C140" s="15" t="s">
        <v>258</v>
      </c>
      <c r="D140" s="24">
        <v>554188191</v>
      </c>
      <c r="E140" s="25">
        <v>560188191</v>
      </c>
      <c r="F140" s="25">
        <v>525615969</v>
      </c>
      <c r="G140" s="34">
        <f t="shared" si="27"/>
        <v>0.9382846290667345</v>
      </c>
      <c r="H140" s="24">
        <v>191682967</v>
      </c>
      <c r="I140" s="25">
        <v>14097890</v>
      </c>
      <c r="J140" s="25">
        <v>4784655</v>
      </c>
      <c r="K140" s="24">
        <v>210565512</v>
      </c>
      <c r="L140" s="24">
        <v>5346924</v>
      </c>
      <c r="M140" s="25">
        <v>4278439</v>
      </c>
      <c r="N140" s="25">
        <v>163757920</v>
      </c>
      <c r="O140" s="24">
        <v>173383283</v>
      </c>
      <c r="P140" s="24">
        <v>8371434</v>
      </c>
      <c r="Q140" s="25">
        <v>8561878</v>
      </c>
      <c r="R140" s="25">
        <v>124733862</v>
      </c>
      <c r="S140" s="40">
        <v>141667174</v>
      </c>
      <c r="T140" s="24">
        <v>0</v>
      </c>
      <c r="U140" s="25">
        <v>0</v>
      </c>
      <c r="V140" s="25">
        <v>0</v>
      </c>
      <c r="W140" s="40">
        <v>0</v>
      </c>
    </row>
    <row r="141" spans="1:23" ht="13.5">
      <c r="A141" s="16"/>
      <c r="B141" s="17" t="s">
        <v>259</v>
      </c>
      <c r="C141" s="18"/>
      <c r="D141" s="26">
        <f>SUM(D135:D140)</f>
        <v>1772389143</v>
      </c>
      <c r="E141" s="27">
        <f>SUM(E135:E140)</f>
        <v>1813485900</v>
      </c>
      <c r="F141" s="27">
        <f>SUM(F135:F140)</f>
        <v>1662125175</v>
      </c>
      <c r="G141" s="35">
        <f t="shared" si="27"/>
        <v>0.9165360342752045</v>
      </c>
      <c r="H141" s="26">
        <f aca="true" t="shared" si="29" ref="H141:W141">SUM(H135:H140)</f>
        <v>538053540</v>
      </c>
      <c r="I141" s="27">
        <f t="shared" si="29"/>
        <v>66917669</v>
      </c>
      <c r="J141" s="27">
        <f t="shared" si="29"/>
        <v>101250791</v>
      </c>
      <c r="K141" s="26">
        <f t="shared" si="29"/>
        <v>706222000</v>
      </c>
      <c r="L141" s="26">
        <f t="shared" si="29"/>
        <v>57673602</v>
      </c>
      <c r="M141" s="27">
        <f t="shared" si="29"/>
        <v>115354475</v>
      </c>
      <c r="N141" s="27">
        <f t="shared" si="29"/>
        <v>390609951</v>
      </c>
      <c r="O141" s="26">
        <f t="shared" si="29"/>
        <v>563638028</v>
      </c>
      <c r="P141" s="26">
        <f t="shared" si="29"/>
        <v>61273163</v>
      </c>
      <c r="Q141" s="27">
        <f t="shared" si="29"/>
        <v>75451151</v>
      </c>
      <c r="R141" s="27">
        <f t="shared" si="29"/>
        <v>255540833</v>
      </c>
      <c r="S141" s="41">
        <f t="shared" si="29"/>
        <v>392265147</v>
      </c>
      <c r="T141" s="26">
        <f t="shared" si="29"/>
        <v>0</v>
      </c>
      <c r="U141" s="27">
        <f t="shared" si="29"/>
        <v>0</v>
      </c>
      <c r="V141" s="27">
        <f t="shared" si="29"/>
        <v>0</v>
      </c>
      <c r="W141" s="41">
        <f t="shared" si="29"/>
        <v>0</v>
      </c>
    </row>
    <row r="142" spans="1:23" ht="13.5">
      <c r="A142" s="13" t="s">
        <v>26</v>
      </c>
      <c r="B142" s="14" t="s">
        <v>260</v>
      </c>
      <c r="C142" s="15" t="s">
        <v>261</v>
      </c>
      <c r="D142" s="24">
        <v>212165756</v>
      </c>
      <c r="E142" s="25">
        <v>220087942</v>
      </c>
      <c r="F142" s="25">
        <v>195999982</v>
      </c>
      <c r="G142" s="34">
        <f t="shared" si="27"/>
        <v>0.890553022664004</v>
      </c>
      <c r="H142" s="24">
        <v>72676642</v>
      </c>
      <c r="I142" s="25">
        <v>2056089</v>
      </c>
      <c r="J142" s="25">
        <v>3357802</v>
      </c>
      <c r="K142" s="24">
        <v>78090533</v>
      </c>
      <c r="L142" s="24">
        <v>3645586</v>
      </c>
      <c r="M142" s="25">
        <v>4722435</v>
      </c>
      <c r="N142" s="25">
        <v>58780553</v>
      </c>
      <c r="O142" s="24">
        <v>67148574</v>
      </c>
      <c r="P142" s="24">
        <v>3075275</v>
      </c>
      <c r="Q142" s="25">
        <v>3094741</v>
      </c>
      <c r="R142" s="25">
        <v>44590859</v>
      </c>
      <c r="S142" s="40">
        <v>50760875</v>
      </c>
      <c r="T142" s="24">
        <v>0</v>
      </c>
      <c r="U142" s="25">
        <v>0</v>
      </c>
      <c r="V142" s="25">
        <v>0</v>
      </c>
      <c r="W142" s="40">
        <v>0</v>
      </c>
    </row>
    <row r="143" spans="1:23" ht="13.5">
      <c r="A143" s="13" t="s">
        <v>26</v>
      </c>
      <c r="B143" s="14" t="s">
        <v>262</v>
      </c>
      <c r="C143" s="15" t="s">
        <v>263</v>
      </c>
      <c r="D143" s="24">
        <v>246031775</v>
      </c>
      <c r="E143" s="25">
        <v>246454803</v>
      </c>
      <c r="F143" s="25">
        <v>218700654</v>
      </c>
      <c r="G143" s="34">
        <f t="shared" si="27"/>
        <v>0.8873864551951945</v>
      </c>
      <c r="H143" s="24">
        <v>90144413</v>
      </c>
      <c r="I143" s="25">
        <v>-2954001</v>
      </c>
      <c r="J143" s="25">
        <v>6423477</v>
      </c>
      <c r="K143" s="24">
        <v>93613889</v>
      </c>
      <c r="L143" s="24">
        <v>5318061</v>
      </c>
      <c r="M143" s="25">
        <v>4500884</v>
      </c>
      <c r="N143" s="25">
        <v>55098201</v>
      </c>
      <c r="O143" s="24">
        <v>64917146</v>
      </c>
      <c r="P143" s="24">
        <v>3875232</v>
      </c>
      <c r="Q143" s="25">
        <v>5495063</v>
      </c>
      <c r="R143" s="25">
        <v>50799324</v>
      </c>
      <c r="S143" s="40">
        <v>60169619</v>
      </c>
      <c r="T143" s="24">
        <v>0</v>
      </c>
      <c r="U143" s="25">
        <v>0</v>
      </c>
      <c r="V143" s="25">
        <v>0</v>
      </c>
      <c r="W143" s="40">
        <v>0</v>
      </c>
    </row>
    <row r="144" spans="1:23" ht="13.5">
      <c r="A144" s="13" t="s">
        <v>26</v>
      </c>
      <c r="B144" s="14" t="s">
        <v>264</v>
      </c>
      <c r="C144" s="15" t="s">
        <v>265</v>
      </c>
      <c r="D144" s="24">
        <v>273045321</v>
      </c>
      <c r="E144" s="25">
        <v>224467265</v>
      </c>
      <c r="F144" s="25">
        <v>233175183</v>
      </c>
      <c r="G144" s="34">
        <f t="shared" si="27"/>
        <v>1.0387937100761664</v>
      </c>
      <c r="H144" s="24">
        <v>71684026</v>
      </c>
      <c r="I144" s="25">
        <v>9060128</v>
      </c>
      <c r="J144" s="25">
        <v>88089110</v>
      </c>
      <c r="K144" s="24">
        <v>168833264</v>
      </c>
      <c r="L144" s="24">
        <v>5283504</v>
      </c>
      <c r="M144" s="25">
        <v>0</v>
      </c>
      <c r="N144" s="25">
        <v>0</v>
      </c>
      <c r="O144" s="24">
        <v>5283504</v>
      </c>
      <c r="P144" s="24">
        <v>6464035</v>
      </c>
      <c r="Q144" s="25">
        <v>4495044</v>
      </c>
      <c r="R144" s="25">
        <v>48099336</v>
      </c>
      <c r="S144" s="40">
        <v>59058415</v>
      </c>
      <c r="T144" s="24">
        <v>0</v>
      </c>
      <c r="U144" s="25">
        <v>0</v>
      </c>
      <c r="V144" s="25">
        <v>0</v>
      </c>
      <c r="W144" s="40">
        <v>0</v>
      </c>
    </row>
    <row r="145" spans="1:23" ht="13.5">
      <c r="A145" s="13" t="s">
        <v>26</v>
      </c>
      <c r="B145" s="14" t="s">
        <v>266</v>
      </c>
      <c r="C145" s="15" t="s">
        <v>267</v>
      </c>
      <c r="D145" s="24">
        <v>146139992</v>
      </c>
      <c r="E145" s="25">
        <v>148845376</v>
      </c>
      <c r="F145" s="25">
        <v>118784320</v>
      </c>
      <c r="G145" s="34">
        <f t="shared" si="27"/>
        <v>0.7980383616350971</v>
      </c>
      <c r="H145" s="24">
        <v>56216682</v>
      </c>
      <c r="I145" s="25">
        <v>2349117</v>
      </c>
      <c r="J145" s="25">
        <v>2135914</v>
      </c>
      <c r="K145" s="24">
        <v>60701713</v>
      </c>
      <c r="L145" s="24">
        <v>12382349</v>
      </c>
      <c r="M145" s="25">
        <v>3166003</v>
      </c>
      <c r="N145" s="25">
        <v>37307523</v>
      </c>
      <c r="O145" s="24">
        <v>52855875</v>
      </c>
      <c r="P145" s="24">
        <v>2102486</v>
      </c>
      <c r="Q145" s="25">
        <v>2463021</v>
      </c>
      <c r="R145" s="25">
        <v>661225</v>
      </c>
      <c r="S145" s="40">
        <v>5226732</v>
      </c>
      <c r="T145" s="24">
        <v>0</v>
      </c>
      <c r="U145" s="25">
        <v>0</v>
      </c>
      <c r="V145" s="25">
        <v>0</v>
      </c>
      <c r="W145" s="40">
        <v>0</v>
      </c>
    </row>
    <row r="146" spans="1:23" ht="13.5">
      <c r="A146" s="13" t="s">
        <v>41</v>
      </c>
      <c r="B146" s="14" t="s">
        <v>268</v>
      </c>
      <c r="C146" s="15" t="s">
        <v>269</v>
      </c>
      <c r="D146" s="24">
        <v>499293350</v>
      </c>
      <c r="E146" s="25">
        <v>506696350</v>
      </c>
      <c r="F146" s="25">
        <v>493131981</v>
      </c>
      <c r="G146" s="34">
        <f t="shared" si="27"/>
        <v>0.9732297874259406</v>
      </c>
      <c r="H146" s="24">
        <v>175411899</v>
      </c>
      <c r="I146" s="25">
        <v>5964348</v>
      </c>
      <c r="J146" s="25">
        <v>7859061</v>
      </c>
      <c r="K146" s="24">
        <v>189235308</v>
      </c>
      <c r="L146" s="24">
        <v>6627425</v>
      </c>
      <c r="M146" s="25">
        <v>5770306</v>
      </c>
      <c r="N146" s="25">
        <v>142374322</v>
      </c>
      <c r="O146" s="24">
        <v>154772053</v>
      </c>
      <c r="P146" s="24">
        <v>7253429</v>
      </c>
      <c r="Q146" s="25">
        <v>33317598</v>
      </c>
      <c r="R146" s="25">
        <v>108553593</v>
      </c>
      <c r="S146" s="40">
        <v>149124620</v>
      </c>
      <c r="T146" s="24">
        <v>0</v>
      </c>
      <c r="U146" s="25">
        <v>0</v>
      </c>
      <c r="V146" s="25">
        <v>0</v>
      </c>
      <c r="W146" s="40">
        <v>0</v>
      </c>
    </row>
    <row r="147" spans="1:23" ht="13.5">
      <c r="A147" s="19"/>
      <c r="B147" s="20" t="s">
        <v>270</v>
      </c>
      <c r="C147" s="21"/>
      <c r="D147" s="30">
        <f>SUM(D142:D146)</f>
        <v>1376676194</v>
      </c>
      <c r="E147" s="31">
        <f>SUM(E142:E146)</f>
        <v>1346551736</v>
      </c>
      <c r="F147" s="31">
        <f>SUM(F142:F146)</f>
        <v>1259792120</v>
      </c>
      <c r="G147" s="37">
        <f t="shared" si="27"/>
        <v>0.9355690437430025</v>
      </c>
      <c r="H147" s="30">
        <f aca="true" t="shared" si="30" ref="H147:W147">SUM(H142:H146)</f>
        <v>466133662</v>
      </c>
      <c r="I147" s="31">
        <f t="shared" si="30"/>
        <v>16475681</v>
      </c>
      <c r="J147" s="31">
        <f t="shared" si="30"/>
        <v>107865364</v>
      </c>
      <c r="K147" s="30">
        <f t="shared" si="30"/>
        <v>590474707</v>
      </c>
      <c r="L147" s="30">
        <f t="shared" si="30"/>
        <v>33256925</v>
      </c>
      <c r="M147" s="31">
        <f t="shared" si="30"/>
        <v>18159628</v>
      </c>
      <c r="N147" s="31">
        <f t="shared" si="30"/>
        <v>293560599</v>
      </c>
      <c r="O147" s="30">
        <f t="shared" si="30"/>
        <v>344977152</v>
      </c>
      <c r="P147" s="30">
        <f t="shared" si="30"/>
        <v>22770457</v>
      </c>
      <c r="Q147" s="31">
        <f t="shared" si="30"/>
        <v>48865467</v>
      </c>
      <c r="R147" s="31">
        <f t="shared" si="30"/>
        <v>252704337</v>
      </c>
      <c r="S147" s="43">
        <f t="shared" si="30"/>
        <v>324340261</v>
      </c>
      <c r="T147" s="26">
        <f t="shared" si="30"/>
        <v>0</v>
      </c>
      <c r="U147" s="27">
        <f t="shared" si="30"/>
        <v>0</v>
      </c>
      <c r="V147" s="27">
        <f t="shared" si="30"/>
        <v>0</v>
      </c>
      <c r="W147" s="41">
        <f t="shared" si="30"/>
        <v>0</v>
      </c>
    </row>
    <row r="148" spans="1:23" ht="13.5">
      <c r="A148" s="13" t="s">
        <v>26</v>
      </c>
      <c r="B148" s="14" t="s">
        <v>271</v>
      </c>
      <c r="C148" s="15" t="s">
        <v>272</v>
      </c>
      <c r="D148" s="24">
        <v>182077200</v>
      </c>
      <c r="E148" s="25">
        <v>181373200</v>
      </c>
      <c r="F148" s="25">
        <v>165606116</v>
      </c>
      <c r="G148" s="34">
        <f t="shared" si="27"/>
        <v>0.9130682813116822</v>
      </c>
      <c r="H148" s="24">
        <v>57106287</v>
      </c>
      <c r="I148" s="25">
        <v>1685076</v>
      </c>
      <c r="J148" s="25">
        <v>2692100</v>
      </c>
      <c r="K148" s="24">
        <v>61483463</v>
      </c>
      <c r="L148" s="24">
        <v>1982754</v>
      </c>
      <c r="M148" s="25">
        <v>2497133</v>
      </c>
      <c r="N148" s="25">
        <v>46442703</v>
      </c>
      <c r="O148" s="24">
        <v>50922590</v>
      </c>
      <c r="P148" s="24">
        <v>5135420</v>
      </c>
      <c r="Q148" s="25">
        <v>10065624</v>
      </c>
      <c r="R148" s="25">
        <v>37999019</v>
      </c>
      <c r="S148" s="40">
        <v>53200063</v>
      </c>
      <c r="T148" s="24">
        <v>0</v>
      </c>
      <c r="U148" s="25">
        <v>0</v>
      </c>
      <c r="V148" s="25">
        <v>0</v>
      </c>
      <c r="W148" s="40">
        <v>0</v>
      </c>
    </row>
    <row r="149" spans="1:23" ht="13.5">
      <c r="A149" s="13" t="s">
        <v>26</v>
      </c>
      <c r="B149" s="14" t="s">
        <v>273</v>
      </c>
      <c r="C149" s="15" t="s">
        <v>274</v>
      </c>
      <c r="D149" s="24">
        <v>3195593600</v>
      </c>
      <c r="E149" s="25">
        <v>3184939900</v>
      </c>
      <c r="F149" s="25">
        <v>2460931679</v>
      </c>
      <c r="G149" s="34">
        <f t="shared" si="27"/>
        <v>0.7726775877309333</v>
      </c>
      <c r="H149" s="24">
        <v>415420839</v>
      </c>
      <c r="I149" s="25">
        <v>313928845</v>
      </c>
      <c r="J149" s="25">
        <v>243423259</v>
      </c>
      <c r="K149" s="24">
        <v>972772943</v>
      </c>
      <c r="L149" s="24">
        <v>174014172</v>
      </c>
      <c r="M149" s="25">
        <v>217328052</v>
      </c>
      <c r="N149" s="25">
        <v>177719671</v>
      </c>
      <c r="O149" s="24">
        <v>569061895</v>
      </c>
      <c r="P149" s="24">
        <v>345591221</v>
      </c>
      <c r="Q149" s="25">
        <v>243809546</v>
      </c>
      <c r="R149" s="25">
        <v>329696074</v>
      </c>
      <c r="S149" s="40">
        <v>919096841</v>
      </c>
      <c r="T149" s="24">
        <v>0</v>
      </c>
      <c r="U149" s="25">
        <v>0</v>
      </c>
      <c r="V149" s="25">
        <v>0</v>
      </c>
      <c r="W149" s="40">
        <v>0</v>
      </c>
    </row>
    <row r="150" spans="1:23" ht="13.5">
      <c r="A150" s="13" t="s">
        <v>26</v>
      </c>
      <c r="B150" s="14" t="s">
        <v>275</v>
      </c>
      <c r="C150" s="15" t="s">
        <v>276</v>
      </c>
      <c r="D150" s="24">
        <v>441844320</v>
      </c>
      <c r="E150" s="25">
        <v>448844320</v>
      </c>
      <c r="F150" s="25">
        <v>391020074</v>
      </c>
      <c r="G150" s="34">
        <f t="shared" si="27"/>
        <v>0.8711708193165951</v>
      </c>
      <c r="H150" s="24">
        <v>161421798</v>
      </c>
      <c r="I150" s="25">
        <v>12659584</v>
      </c>
      <c r="J150" s="25">
        <v>37906186</v>
      </c>
      <c r="K150" s="24">
        <v>211987568</v>
      </c>
      <c r="L150" s="24">
        <v>-30696140</v>
      </c>
      <c r="M150" s="25">
        <v>16330011</v>
      </c>
      <c r="N150" s="25">
        <v>91167784</v>
      </c>
      <c r="O150" s="24">
        <v>76801655</v>
      </c>
      <c r="P150" s="24">
        <v>21489336</v>
      </c>
      <c r="Q150" s="25">
        <v>17723379</v>
      </c>
      <c r="R150" s="25">
        <v>63018136</v>
      </c>
      <c r="S150" s="40">
        <v>102230851</v>
      </c>
      <c r="T150" s="24">
        <v>0</v>
      </c>
      <c r="U150" s="25">
        <v>0</v>
      </c>
      <c r="V150" s="25">
        <v>0</v>
      </c>
      <c r="W150" s="40">
        <v>0</v>
      </c>
    </row>
    <row r="151" spans="1:23" ht="13.5">
      <c r="A151" s="13" t="s">
        <v>26</v>
      </c>
      <c r="B151" s="14" t="s">
        <v>277</v>
      </c>
      <c r="C151" s="15" t="s">
        <v>278</v>
      </c>
      <c r="D151" s="24">
        <v>144977289</v>
      </c>
      <c r="E151" s="25">
        <v>153126778</v>
      </c>
      <c r="F151" s="25">
        <v>163508947</v>
      </c>
      <c r="G151" s="34">
        <f t="shared" si="27"/>
        <v>1.0678011327319903</v>
      </c>
      <c r="H151" s="24">
        <v>39413331</v>
      </c>
      <c r="I151" s="25">
        <v>3562880</v>
      </c>
      <c r="J151" s="25">
        <v>47948309</v>
      </c>
      <c r="K151" s="24">
        <v>90924520</v>
      </c>
      <c r="L151" s="24">
        <v>4216914</v>
      </c>
      <c r="M151" s="25">
        <v>6565699</v>
      </c>
      <c r="N151" s="25">
        <v>31254344</v>
      </c>
      <c r="O151" s="24">
        <v>42036957</v>
      </c>
      <c r="P151" s="24">
        <v>3886593</v>
      </c>
      <c r="Q151" s="25">
        <v>3857692</v>
      </c>
      <c r="R151" s="25">
        <v>22803185</v>
      </c>
      <c r="S151" s="40">
        <v>30547470</v>
      </c>
      <c r="T151" s="24">
        <v>0</v>
      </c>
      <c r="U151" s="25">
        <v>0</v>
      </c>
      <c r="V151" s="25">
        <v>0</v>
      </c>
      <c r="W151" s="40">
        <v>0</v>
      </c>
    </row>
    <row r="152" spans="1:23" ht="13.5">
      <c r="A152" s="13" t="s">
        <v>26</v>
      </c>
      <c r="B152" s="14" t="s">
        <v>279</v>
      </c>
      <c r="C152" s="15" t="s">
        <v>280</v>
      </c>
      <c r="D152" s="24">
        <v>156773000</v>
      </c>
      <c r="E152" s="25">
        <v>166099000</v>
      </c>
      <c r="F152" s="25">
        <v>142976745</v>
      </c>
      <c r="G152" s="34">
        <f t="shared" si="27"/>
        <v>0.8607923286714549</v>
      </c>
      <c r="H152" s="24">
        <v>44565703</v>
      </c>
      <c r="I152" s="25">
        <v>5000750</v>
      </c>
      <c r="J152" s="25">
        <v>5970285</v>
      </c>
      <c r="K152" s="24">
        <v>55536738</v>
      </c>
      <c r="L152" s="24">
        <v>4619229</v>
      </c>
      <c r="M152" s="25">
        <v>4230187</v>
      </c>
      <c r="N152" s="25">
        <v>36737738</v>
      </c>
      <c r="O152" s="24">
        <v>45587154</v>
      </c>
      <c r="P152" s="24">
        <v>5936916</v>
      </c>
      <c r="Q152" s="25">
        <v>6190808</v>
      </c>
      <c r="R152" s="25">
        <v>29725129</v>
      </c>
      <c r="S152" s="40">
        <v>41852853</v>
      </c>
      <c r="T152" s="24">
        <v>0</v>
      </c>
      <c r="U152" s="25">
        <v>0</v>
      </c>
      <c r="V152" s="25">
        <v>0</v>
      </c>
      <c r="W152" s="40">
        <v>0</v>
      </c>
    </row>
    <row r="153" spans="1:23" ht="13.5">
      <c r="A153" s="13" t="s">
        <v>41</v>
      </c>
      <c r="B153" s="14" t="s">
        <v>281</v>
      </c>
      <c r="C153" s="15" t="s">
        <v>282</v>
      </c>
      <c r="D153" s="24">
        <v>687095637</v>
      </c>
      <c r="E153" s="25">
        <v>676716734</v>
      </c>
      <c r="F153" s="25">
        <v>629318596</v>
      </c>
      <c r="G153" s="34">
        <f t="shared" si="27"/>
        <v>0.9299586730775302</v>
      </c>
      <c r="H153" s="24">
        <v>226509781</v>
      </c>
      <c r="I153" s="25">
        <v>13215727</v>
      </c>
      <c r="J153" s="25">
        <v>13150013</v>
      </c>
      <c r="K153" s="24">
        <v>252875521</v>
      </c>
      <c r="L153" s="24">
        <v>12371022</v>
      </c>
      <c r="M153" s="25">
        <v>12631968</v>
      </c>
      <c r="N153" s="25">
        <v>185415480</v>
      </c>
      <c r="O153" s="24">
        <v>210418470</v>
      </c>
      <c r="P153" s="24">
        <v>11590396</v>
      </c>
      <c r="Q153" s="25">
        <v>13132030</v>
      </c>
      <c r="R153" s="25">
        <v>141302179</v>
      </c>
      <c r="S153" s="40">
        <v>166024605</v>
      </c>
      <c r="T153" s="24">
        <v>0</v>
      </c>
      <c r="U153" s="25">
        <v>0</v>
      </c>
      <c r="V153" s="25">
        <v>0</v>
      </c>
      <c r="W153" s="40">
        <v>0</v>
      </c>
    </row>
    <row r="154" spans="1:23" ht="13.5">
      <c r="A154" s="16"/>
      <c r="B154" s="17" t="s">
        <v>283</v>
      </c>
      <c r="C154" s="18"/>
      <c r="D154" s="26">
        <f>SUM(D148:D153)</f>
        <v>4808361046</v>
      </c>
      <c r="E154" s="27">
        <f>SUM(E148:E153)</f>
        <v>4811099932</v>
      </c>
      <c r="F154" s="27">
        <f>SUM(F148:F153)</f>
        <v>3953362157</v>
      </c>
      <c r="G154" s="35">
        <f t="shared" si="27"/>
        <v>0.8217169073344452</v>
      </c>
      <c r="H154" s="26">
        <f aca="true" t="shared" si="31" ref="H154:W154">SUM(H148:H153)</f>
        <v>944437739</v>
      </c>
      <c r="I154" s="27">
        <f t="shared" si="31"/>
        <v>350052862</v>
      </c>
      <c r="J154" s="27">
        <f t="shared" si="31"/>
        <v>351090152</v>
      </c>
      <c r="K154" s="26">
        <f t="shared" si="31"/>
        <v>1645580753</v>
      </c>
      <c r="L154" s="26">
        <f t="shared" si="31"/>
        <v>166507951</v>
      </c>
      <c r="M154" s="27">
        <f t="shared" si="31"/>
        <v>259583050</v>
      </c>
      <c r="N154" s="27">
        <f t="shared" si="31"/>
        <v>568737720</v>
      </c>
      <c r="O154" s="26">
        <f t="shared" si="31"/>
        <v>994828721</v>
      </c>
      <c r="P154" s="26">
        <f t="shared" si="31"/>
        <v>393629882</v>
      </c>
      <c r="Q154" s="27">
        <f t="shared" si="31"/>
        <v>294779079</v>
      </c>
      <c r="R154" s="27">
        <f t="shared" si="31"/>
        <v>624543722</v>
      </c>
      <c r="S154" s="41">
        <f t="shared" si="31"/>
        <v>1312952683</v>
      </c>
      <c r="T154" s="26">
        <f t="shared" si="31"/>
        <v>0</v>
      </c>
      <c r="U154" s="27">
        <f t="shared" si="31"/>
        <v>0</v>
      </c>
      <c r="V154" s="27">
        <f t="shared" si="31"/>
        <v>0</v>
      </c>
      <c r="W154" s="41">
        <f t="shared" si="31"/>
        <v>0</v>
      </c>
    </row>
    <row r="155" spans="1:23" ht="13.5">
      <c r="A155" s="13" t="s">
        <v>26</v>
      </c>
      <c r="B155" s="14" t="s">
        <v>284</v>
      </c>
      <c r="C155" s="15" t="s">
        <v>285</v>
      </c>
      <c r="D155" s="24">
        <v>301495910</v>
      </c>
      <c r="E155" s="25">
        <v>292497081</v>
      </c>
      <c r="F155" s="25">
        <v>253899026</v>
      </c>
      <c r="G155" s="34">
        <f t="shared" si="27"/>
        <v>0.8680395207089263</v>
      </c>
      <c r="H155" s="24">
        <v>75216333</v>
      </c>
      <c r="I155" s="25">
        <v>10164178</v>
      </c>
      <c r="J155" s="25">
        <v>12181359</v>
      </c>
      <c r="K155" s="24">
        <v>97561870</v>
      </c>
      <c r="L155" s="24">
        <v>9297377</v>
      </c>
      <c r="M155" s="25">
        <v>9337009</v>
      </c>
      <c r="N155" s="25">
        <v>67424283</v>
      </c>
      <c r="O155" s="24">
        <v>86058669</v>
      </c>
      <c r="P155" s="24">
        <v>8577560</v>
      </c>
      <c r="Q155" s="25">
        <v>10519026</v>
      </c>
      <c r="R155" s="25">
        <v>51181901</v>
      </c>
      <c r="S155" s="40">
        <v>70278487</v>
      </c>
      <c r="T155" s="24">
        <v>0</v>
      </c>
      <c r="U155" s="25">
        <v>0</v>
      </c>
      <c r="V155" s="25">
        <v>0</v>
      </c>
      <c r="W155" s="40">
        <v>0</v>
      </c>
    </row>
    <row r="156" spans="1:23" ht="13.5">
      <c r="A156" s="13" t="s">
        <v>26</v>
      </c>
      <c r="B156" s="14" t="s">
        <v>286</v>
      </c>
      <c r="C156" s="15" t="s">
        <v>287</v>
      </c>
      <c r="D156" s="24">
        <v>1737272476</v>
      </c>
      <c r="E156" s="25">
        <v>1767121496</v>
      </c>
      <c r="F156" s="25">
        <v>1265931475</v>
      </c>
      <c r="G156" s="34">
        <f t="shared" si="27"/>
        <v>0.7163805532701187</v>
      </c>
      <c r="H156" s="24">
        <v>91358644</v>
      </c>
      <c r="I156" s="25">
        <v>143399494</v>
      </c>
      <c r="J156" s="25">
        <v>142114608</v>
      </c>
      <c r="K156" s="24">
        <v>376872746</v>
      </c>
      <c r="L156" s="24">
        <v>125996022</v>
      </c>
      <c r="M156" s="25">
        <v>135002505</v>
      </c>
      <c r="N156" s="25">
        <v>192455841</v>
      </c>
      <c r="O156" s="24">
        <v>453454368</v>
      </c>
      <c r="P156" s="24">
        <v>126477098</v>
      </c>
      <c r="Q156" s="25">
        <v>133076660</v>
      </c>
      <c r="R156" s="25">
        <v>176050603</v>
      </c>
      <c r="S156" s="40">
        <v>435604361</v>
      </c>
      <c r="T156" s="24">
        <v>0</v>
      </c>
      <c r="U156" s="25">
        <v>0</v>
      </c>
      <c r="V156" s="25">
        <v>0</v>
      </c>
      <c r="W156" s="40">
        <v>0</v>
      </c>
    </row>
    <row r="157" spans="1:23" ht="13.5">
      <c r="A157" s="13" t="s">
        <v>26</v>
      </c>
      <c r="B157" s="14" t="s">
        <v>288</v>
      </c>
      <c r="C157" s="15" t="s">
        <v>289</v>
      </c>
      <c r="D157" s="24">
        <v>184548452</v>
      </c>
      <c r="E157" s="25">
        <v>184946464</v>
      </c>
      <c r="F157" s="25">
        <v>172585954</v>
      </c>
      <c r="G157" s="34">
        <f t="shared" si="27"/>
        <v>0.9331670920726551</v>
      </c>
      <c r="H157" s="24">
        <v>77136479</v>
      </c>
      <c r="I157" s="25">
        <v>2165682</v>
      </c>
      <c r="J157" s="25">
        <v>1610758</v>
      </c>
      <c r="K157" s="24">
        <v>80912919</v>
      </c>
      <c r="L157" s="24">
        <v>1260495</v>
      </c>
      <c r="M157" s="25">
        <v>1736930</v>
      </c>
      <c r="N157" s="25">
        <v>47315698</v>
      </c>
      <c r="O157" s="24">
        <v>50313123</v>
      </c>
      <c r="P157" s="24">
        <v>1580589</v>
      </c>
      <c r="Q157" s="25">
        <v>1492331</v>
      </c>
      <c r="R157" s="25">
        <v>38286992</v>
      </c>
      <c r="S157" s="40">
        <v>41359912</v>
      </c>
      <c r="T157" s="24">
        <v>0</v>
      </c>
      <c r="U157" s="25">
        <v>0</v>
      </c>
      <c r="V157" s="25">
        <v>0</v>
      </c>
      <c r="W157" s="40">
        <v>0</v>
      </c>
    </row>
    <row r="158" spans="1:23" ht="13.5">
      <c r="A158" s="13" t="s">
        <v>26</v>
      </c>
      <c r="B158" s="14" t="s">
        <v>290</v>
      </c>
      <c r="C158" s="15" t="s">
        <v>291</v>
      </c>
      <c r="D158" s="24">
        <v>140014338</v>
      </c>
      <c r="E158" s="25">
        <v>120453605</v>
      </c>
      <c r="F158" s="25">
        <v>92906897</v>
      </c>
      <c r="G158" s="34">
        <f t="shared" si="27"/>
        <v>0.7713085631600648</v>
      </c>
      <c r="H158" s="24">
        <v>54779432</v>
      </c>
      <c r="I158" s="25">
        <v>927832</v>
      </c>
      <c r="J158" s="25">
        <v>1298580</v>
      </c>
      <c r="K158" s="24">
        <v>57005844</v>
      </c>
      <c r="L158" s="24">
        <v>733514</v>
      </c>
      <c r="M158" s="25">
        <v>735922</v>
      </c>
      <c r="N158" s="25">
        <v>31015407</v>
      </c>
      <c r="O158" s="24">
        <v>32484843</v>
      </c>
      <c r="P158" s="24">
        <v>1332457</v>
      </c>
      <c r="Q158" s="25">
        <v>1258206</v>
      </c>
      <c r="R158" s="25">
        <v>825547</v>
      </c>
      <c r="S158" s="40">
        <v>3416210</v>
      </c>
      <c r="T158" s="24">
        <v>0</v>
      </c>
      <c r="U158" s="25">
        <v>0</v>
      </c>
      <c r="V158" s="25">
        <v>0</v>
      </c>
      <c r="W158" s="40">
        <v>0</v>
      </c>
    </row>
    <row r="159" spans="1:23" ht="13.5">
      <c r="A159" s="13" t="s">
        <v>41</v>
      </c>
      <c r="B159" s="14" t="s">
        <v>292</v>
      </c>
      <c r="C159" s="15" t="s">
        <v>293</v>
      </c>
      <c r="D159" s="24">
        <v>890624040</v>
      </c>
      <c r="E159" s="25">
        <v>892274040</v>
      </c>
      <c r="F159" s="25">
        <v>762376310</v>
      </c>
      <c r="G159" s="34">
        <f t="shared" si="27"/>
        <v>0.854419467364533</v>
      </c>
      <c r="H159" s="24">
        <v>222309418</v>
      </c>
      <c r="I159" s="25">
        <v>30394794</v>
      </c>
      <c r="J159" s="25">
        <v>29849693</v>
      </c>
      <c r="K159" s="24">
        <v>282553905</v>
      </c>
      <c r="L159" s="24">
        <v>34726894</v>
      </c>
      <c r="M159" s="25">
        <v>20764106</v>
      </c>
      <c r="N159" s="25">
        <v>204744635</v>
      </c>
      <c r="O159" s="24">
        <v>260235635</v>
      </c>
      <c r="P159" s="24">
        <v>21226695</v>
      </c>
      <c r="Q159" s="25">
        <v>33159789</v>
      </c>
      <c r="R159" s="25">
        <v>165200286</v>
      </c>
      <c r="S159" s="40">
        <v>219586770</v>
      </c>
      <c r="T159" s="24">
        <v>0</v>
      </c>
      <c r="U159" s="25">
        <v>0</v>
      </c>
      <c r="V159" s="25">
        <v>0</v>
      </c>
      <c r="W159" s="40">
        <v>0</v>
      </c>
    </row>
    <row r="160" spans="1:23" ht="13.5">
      <c r="A160" s="16"/>
      <c r="B160" s="17" t="s">
        <v>294</v>
      </c>
      <c r="C160" s="18"/>
      <c r="D160" s="26">
        <f>SUM(D155:D159)</f>
        <v>3253955216</v>
      </c>
      <c r="E160" s="27">
        <f>SUM(E155:E159)</f>
        <v>3257292686</v>
      </c>
      <c r="F160" s="27">
        <f>SUM(F155:F159)</f>
        <v>2547699662</v>
      </c>
      <c r="G160" s="35">
        <f t="shared" si="27"/>
        <v>0.7821525136350611</v>
      </c>
      <c r="H160" s="26">
        <f aca="true" t="shared" si="32" ref="H160:W160">SUM(H155:H159)</f>
        <v>520800306</v>
      </c>
      <c r="I160" s="27">
        <f t="shared" si="32"/>
        <v>187051980</v>
      </c>
      <c r="J160" s="27">
        <f t="shared" si="32"/>
        <v>187054998</v>
      </c>
      <c r="K160" s="26">
        <f t="shared" si="32"/>
        <v>894907284</v>
      </c>
      <c r="L160" s="26">
        <f t="shared" si="32"/>
        <v>172014302</v>
      </c>
      <c r="M160" s="27">
        <f t="shared" si="32"/>
        <v>167576472</v>
      </c>
      <c r="N160" s="27">
        <f t="shared" si="32"/>
        <v>542955864</v>
      </c>
      <c r="O160" s="26">
        <f t="shared" si="32"/>
        <v>882546638</v>
      </c>
      <c r="P160" s="26">
        <f t="shared" si="32"/>
        <v>159194399</v>
      </c>
      <c r="Q160" s="27">
        <f t="shared" si="32"/>
        <v>179506012</v>
      </c>
      <c r="R160" s="27">
        <f t="shared" si="32"/>
        <v>431545329</v>
      </c>
      <c r="S160" s="41">
        <f t="shared" si="32"/>
        <v>770245740</v>
      </c>
      <c r="T160" s="26">
        <f t="shared" si="32"/>
        <v>0</v>
      </c>
      <c r="U160" s="27">
        <f t="shared" si="32"/>
        <v>0</v>
      </c>
      <c r="V160" s="27">
        <f t="shared" si="32"/>
        <v>0</v>
      </c>
      <c r="W160" s="41">
        <f t="shared" si="32"/>
        <v>0</v>
      </c>
    </row>
    <row r="161" spans="1:23" ht="13.5">
      <c r="A161" s="13" t="s">
        <v>26</v>
      </c>
      <c r="B161" s="14" t="s">
        <v>295</v>
      </c>
      <c r="C161" s="15" t="s">
        <v>296</v>
      </c>
      <c r="D161" s="24">
        <v>389175763</v>
      </c>
      <c r="E161" s="25">
        <v>391745833</v>
      </c>
      <c r="F161" s="25">
        <v>272997190</v>
      </c>
      <c r="G161" s="34">
        <f t="shared" si="27"/>
        <v>0.696873245362638</v>
      </c>
      <c r="H161" s="24">
        <v>112858799</v>
      </c>
      <c r="I161" s="25">
        <v>24408286</v>
      </c>
      <c r="J161" s="25">
        <v>1177905</v>
      </c>
      <c r="K161" s="24">
        <v>138444990</v>
      </c>
      <c r="L161" s="24">
        <v>16587881</v>
      </c>
      <c r="M161" s="25">
        <v>16192663</v>
      </c>
      <c r="N161" s="25">
        <v>37221891</v>
      </c>
      <c r="O161" s="24">
        <v>70002435</v>
      </c>
      <c r="P161" s="24">
        <v>17910970</v>
      </c>
      <c r="Q161" s="25">
        <v>15281202</v>
      </c>
      <c r="R161" s="25">
        <v>31357593</v>
      </c>
      <c r="S161" s="40">
        <v>64549765</v>
      </c>
      <c r="T161" s="24">
        <v>0</v>
      </c>
      <c r="U161" s="25">
        <v>0</v>
      </c>
      <c r="V161" s="25">
        <v>0</v>
      </c>
      <c r="W161" s="40">
        <v>0</v>
      </c>
    </row>
    <row r="162" spans="1:23" ht="13.5">
      <c r="A162" s="13" t="s">
        <v>26</v>
      </c>
      <c r="B162" s="14" t="s">
        <v>297</v>
      </c>
      <c r="C162" s="15" t="s">
        <v>298</v>
      </c>
      <c r="D162" s="24">
        <v>234631179</v>
      </c>
      <c r="E162" s="25">
        <v>160746444</v>
      </c>
      <c r="F162" s="25">
        <v>258145918</v>
      </c>
      <c r="G162" s="34">
        <f t="shared" si="27"/>
        <v>1.605919929401362</v>
      </c>
      <c r="H162" s="24">
        <v>50790214</v>
      </c>
      <c r="I162" s="25">
        <v>60286327</v>
      </c>
      <c r="J162" s="25">
        <v>65525072</v>
      </c>
      <c r="K162" s="24">
        <v>176601613</v>
      </c>
      <c r="L162" s="24">
        <v>14968844</v>
      </c>
      <c r="M162" s="25">
        <v>6849290</v>
      </c>
      <c r="N162" s="25">
        <v>45807112</v>
      </c>
      <c r="O162" s="24">
        <v>67625246</v>
      </c>
      <c r="P162" s="24">
        <v>6584274</v>
      </c>
      <c r="Q162" s="25">
        <v>6842430</v>
      </c>
      <c r="R162" s="25">
        <v>492355</v>
      </c>
      <c r="S162" s="40">
        <v>13919059</v>
      </c>
      <c r="T162" s="24">
        <v>0</v>
      </c>
      <c r="U162" s="25">
        <v>0</v>
      </c>
      <c r="V162" s="25">
        <v>0</v>
      </c>
      <c r="W162" s="40">
        <v>0</v>
      </c>
    </row>
    <row r="163" spans="1:23" ht="13.5">
      <c r="A163" s="13" t="s">
        <v>26</v>
      </c>
      <c r="B163" s="14" t="s">
        <v>299</v>
      </c>
      <c r="C163" s="15" t="s">
        <v>300</v>
      </c>
      <c r="D163" s="24">
        <v>220410948</v>
      </c>
      <c r="E163" s="25">
        <v>226025188</v>
      </c>
      <c r="F163" s="25">
        <v>219210505</v>
      </c>
      <c r="G163" s="34">
        <f t="shared" si="27"/>
        <v>0.9698498956673802</v>
      </c>
      <c r="H163" s="24">
        <v>84727909</v>
      </c>
      <c r="I163" s="25">
        <v>3369556</v>
      </c>
      <c r="J163" s="25">
        <v>2977064</v>
      </c>
      <c r="K163" s="24">
        <v>91074529</v>
      </c>
      <c r="L163" s="24">
        <v>2302289</v>
      </c>
      <c r="M163" s="25">
        <v>3268936</v>
      </c>
      <c r="N163" s="25">
        <v>66796887</v>
      </c>
      <c r="O163" s="24">
        <v>72368112</v>
      </c>
      <c r="P163" s="24">
        <v>12010959</v>
      </c>
      <c r="Q163" s="25">
        <v>-5937908</v>
      </c>
      <c r="R163" s="25">
        <v>49694813</v>
      </c>
      <c r="S163" s="40">
        <v>55767864</v>
      </c>
      <c r="T163" s="24">
        <v>0</v>
      </c>
      <c r="U163" s="25">
        <v>0</v>
      </c>
      <c r="V163" s="25">
        <v>0</v>
      </c>
      <c r="W163" s="40">
        <v>0</v>
      </c>
    </row>
    <row r="164" spans="1:23" ht="13.5">
      <c r="A164" s="13" t="s">
        <v>26</v>
      </c>
      <c r="B164" s="14" t="s">
        <v>301</v>
      </c>
      <c r="C164" s="15" t="s">
        <v>302</v>
      </c>
      <c r="D164" s="24">
        <v>191056050</v>
      </c>
      <c r="E164" s="25">
        <v>189792419</v>
      </c>
      <c r="F164" s="25">
        <v>179859991</v>
      </c>
      <c r="G164" s="34">
        <f t="shared" si="27"/>
        <v>0.9476668875799512</v>
      </c>
      <c r="H164" s="24">
        <v>56688911</v>
      </c>
      <c r="I164" s="25">
        <v>12781875</v>
      </c>
      <c r="J164" s="25">
        <v>4787790</v>
      </c>
      <c r="K164" s="24">
        <v>74258576</v>
      </c>
      <c r="L164" s="24">
        <v>4918571</v>
      </c>
      <c r="M164" s="25">
        <v>6280196</v>
      </c>
      <c r="N164" s="25">
        <v>48053896</v>
      </c>
      <c r="O164" s="24">
        <v>59252663</v>
      </c>
      <c r="P164" s="24">
        <v>5164802</v>
      </c>
      <c r="Q164" s="25">
        <v>5537873</v>
      </c>
      <c r="R164" s="25">
        <v>35646077</v>
      </c>
      <c r="S164" s="40">
        <v>46348752</v>
      </c>
      <c r="T164" s="24">
        <v>0</v>
      </c>
      <c r="U164" s="25">
        <v>0</v>
      </c>
      <c r="V164" s="25">
        <v>0</v>
      </c>
      <c r="W164" s="40">
        <v>0</v>
      </c>
    </row>
    <row r="165" spans="1:23" ht="13.5">
      <c r="A165" s="13" t="s">
        <v>41</v>
      </c>
      <c r="B165" s="14" t="s">
        <v>303</v>
      </c>
      <c r="C165" s="15" t="s">
        <v>304</v>
      </c>
      <c r="D165" s="24">
        <v>476396495</v>
      </c>
      <c r="E165" s="25">
        <v>474983688</v>
      </c>
      <c r="F165" s="25">
        <v>428222044</v>
      </c>
      <c r="G165" s="34">
        <f t="shared" si="27"/>
        <v>0.9015510528437347</v>
      </c>
      <c r="H165" s="24">
        <v>6676346</v>
      </c>
      <c r="I165" s="25">
        <v>151460447</v>
      </c>
      <c r="J165" s="25">
        <v>8180863</v>
      </c>
      <c r="K165" s="24">
        <v>166317656</v>
      </c>
      <c r="L165" s="24">
        <v>7711287</v>
      </c>
      <c r="M165" s="25">
        <v>8642689</v>
      </c>
      <c r="N165" s="25">
        <v>78587882</v>
      </c>
      <c r="O165" s="24">
        <v>94941858</v>
      </c>
      <c r="P165" s="24">
        <v>54237911</v>
      </c>
      <c r="Q165" s="25">
        <v>8861170</v>
      </c>
      <c r="R165" s="25">
        <v>103863449</v>
      </c>
      <c r="S165" s="40">
        <v>166962530</v>
      </c>
      <c r="T165" s="24">
        <v>0</v>
      </c>
      <c r="U165" s="25">
        <v>0</v>
      </c>
      <c r="V165" s="25">
        <v>0</v>
      </c>
      <c r="W165" s="40">
        <v>0</v>
      </c>
    </row>
    <row r="166" spans="1:23" ht="13.5">
      <c r="A166" s="16"/>
      <c r="B166" s="17" t="s">
        <v>305</v>
      </c>
      <c r="C166" s="18"/>
      <c r="D166" s="26">
        <f>SUM(D161:D165)</f>
        <v>1511670435</v>
      </c>
      <c r="E166" s="27">
        <f>SUM(E161:E165)</f>
        <v>1443293572</v>
      </c>
      <c r="F166" s="27">
        <f>SUM(F161:F165)</f>
        <v>1358435648</v>
      </c>
      <c r="G166" s="35">
        <f t="shared" si="27"/>
        <v>0.9412053613718997</v>
      </c>
      <c r="H166" s="26">
        <f aca="true" t="shared" si="33" ref="H166:W166">SUM(H161:H165)</f>
        <v>311742179</v>
      </c>
      <c r="I166" s="27">
        <f t="shared" si="33"/>
        <v>252306491</v>
      </c>
      <c r="J166" s="27">
        <f t="shared" si="33"/>
        <v>82648694</v>
      </c>
      <c r="K166" s="26">
        <f t="shared" si="33"/>
        <v>646697364</v>
      </c>
      <c r="L166" s="26">
        <f t="shared" si="33"/>
        <v>46488872</v>
      </c>
      <c r="M166" s="27">
        <f t="shared" si="33"/>
        <v>41233774</v>
      </c>
      <c r="N166" s="27">
        <f t="shared" si="33"/>
        <v>276467668</v>
      </c>
      <c r="O166" s="26">
        <f t="shared" si="33"/>
        <v>364190314</v>
      </c>
      <c r="P166" s="26">
        <f t="shared" si="33"/>
        <v>95908916</v>
      </c>
      <c r="Q166" s="27">
        <f t="shared" si="33"/>
        <v>30584767</v>
      </c>
      <c r="R166" s="27">
        <f t="shared" si="33"/>
        <v>221054287</v>
      </c>
      <c r="S166" s="41">
        <f t="shared" si="33"/>
        <v>347547970</v>
      </c>
      <c r="T166" s="26">
        <f t="shared" si="33"/>
        <v>0</v>
      </c>
      <c r="U166" s="27">
        <f t="shared" si="33"/>
        <v>0</v>
      </c>
      <c r="V166" s="27">
        <f t="shared" si="33"/>
        <v>0</v>
      </c>
      <c r="W166" s="41">
        <f t="shared" si="33"/>
        <v>0</v>
      </c>
    </row>
    <row r="167" spans="1:23" ht="13.5">
      <c r="A167" s="16"/>
      <c r="B167" s="17" t="s">
        <v>306</v>
      </c>
      <c r="C167" s="18"/>
      <c r="D167" s="26">
        <f>SUM(D102,D104:D108,D110:D117,D119:D122,D124:D128,D130:D133,D135:D140,D142:D146,D148:D153,D155:D159,D161:D165)</f>
        <v>68851027804</v>
      </c>
      <c r="E167" s="27">
        <f>SUM(E102,E104:E108,E110:E117,E119:E122,E124:E128,E130:E133,E135:E140,E142:E146,E148:E153,E155:E159,E161:E165)</f>
        <v>69032958626</v>
      </c>
      <c r="F167" s="27">
        <f>SUM(F102,F104:F108,F110:F117,F119:F122,F124:F128,F130:F133,F135:F140,F142:F146,F148:F153,F155:F159,F161:F165)</f>
        <v>48824035612</v>
      </c>
      <c r="G167" s="35">
        <f t="shared" si="27"/>
        <v>0.707256889806999</v>
      </c>
      <c r="H167" s="26">
        <f aca="true" t="shared" si="34" ref="H167:W167">SUM(H102,H104:H108,H110:H117,H119:H122,H124:H128,H130:H133,H135:H140,H142:H146,H148:H153,H155:H159,H161:H165)</f>
        <v>9514131058</v>
      </c>
      <c r="I167" s="27">
        <f t="shared" si="34"/>
        <v>6421458321</v>
      </c>
      <c r="J167" s="27">
        <f t="shared" si="34"/>
        <v>4922576459</v>
      </c>
      <c r="K167" s="26">
        <f t="shared" si="34"/>
        <v>20858165838</v>
      </c>
      <c r="L167" s="26">
        <f t="shared" si="34"/>
        <v>3389648719</v>
      </c>
      <c r="M167" s="27">
        <f t="shared" si="34"/>
        <v>1153657195</v>
      </c>
      <c r="N167" s="27">
        <f t="shared" si="34"/>
        <v>7815212525</v>
      </c>
      <c r="O167" s="26">
        <f t="shared" si="34"/>
        <v>12358518439</v>
      </c>
      <c r="P167" s="26">
        <f t="shared" si="34"/>
        <v>4202402608</v>
      </c>
      <c r="Q167" s="27">
        <f t="shared" si="34"/>
        <v>3794441149</v>
      </c>
      <c r="R167" s="27">
        <f t="shared" si="34"/>
        <v>7610507578</v>
      </c>
      <c r="S167" s="41">
        <f t="shared" si="34"/>
        <v>15607351335</v>
      </c>
      <c r="T167" s="26">
        <f t="shared" si="34"/>
        <v>0</v>
      </c>
      <c r="U167" s="27">
        <f t="shared" si="34"/>
        <v>0</v>
      </c>
      <c r="V167" s="27">
        <f t="shared" si="34"/>
        <v>0</v>
      </c>
      <c r="W167" s="41">
        <f t="shared" si="34"/>
        <v>0</v>
      </c>
    </row>
    <row r="168" spans="1:23" ht="13.5">
      <c r="A168" s="8"/>
      <c r="B168" s="9" t="s">
        <v>603</v>
      </c>
      <c r="C168" s="10"/>
      <c r="D168" s="28"/>
      <c r="E168" s="29"/>
      <c r="F168" s="29"/>
      <c r="G168" s="36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42"/>
      <c r="T168" s="28"/>
      <c r="U168" s="29"/>
      <c r="V168" s="29"/>
      <c r="W168" s="42"/>
    </row>
    <row r="169" spans="1:23" ht="13.5">
      <c r="A169" s="12"/>
      <c r="B169" s="9" t="s">
        <v>307</v>
      </c>
      <c r="C169" s="10"/>
      <c r="D169" s="28"/>
      <c r="E169" s="29"/>
      <c r="F169" s="29"/>
      <c r="G169" s="36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42"/>
      <c r="T169" s="28"/>
      <c r="U169" s="29"/>
      <c r="V169" s="29"/>
      <c r="W169" s="42"/>
    </row>
    <row r="170" spans="1:23" ht="13.5">
      <c r="A170" s="13" t="s">
        <v>26</v>
      </c>
      <c r="B170" s="14" t="s">
        <v>308</v>
      </c>
      <c r="C170" s="15" t="s">
        <v>309</v>
      </c>
      <c r="D170" s="24">
        <v>366373000</v>
      </c>
      <c r="E170" s="25">
        <v>454659604</v>
      </c>
      <c r="F170" s="25">
        <v>436507455</v>
      </c>
      <c r="G170" s="34">
        <f aca="true" t="shared" si="35" ref="G170:G202">IF($E170=0,0,$F170/$E170)</f>
        <v>0.9600752984423925</v>
      </c>
      <c r="H170" s="24">
        <v>8521826</v>
      </c>
      <c r="I170" s="25">
        <v>137273385</v>
      </c>
      <c r="J170" s="25">
        <v>145234717</v>
      </c>
      <c r="K170" s="24">
        <v>291029928</v>
      </c>
      <c r="L170" s="24">
        <v>9477767</v>
      </c>
      <c r="M170" s="25">
        <v>12203376</v>
      </c>
      <c r="N170" s="25">
        <v>10300134</v>
      </c>
      <c r="O170" s="24">
        <v>31981277</v>
      </c>
      <c r="P170" s="24">
        <v>99259139</v>
      </c>
      <c r="Q170" s="25">
        <v>8706448</v>
      </c>
      <c r="R170" s="25">
        <v>5530663</v>
      </c>
      <c r="S170" s="40">
        <v>113496250</v>
      </c>
      <c r="T170" s="24">
        <v>0</v>
      </c>
      <c r="U170" s="25">
        <v>0</v>
      </c>
      <c r="V170" s="25">
        <v>0</v>
      </c>
      <c r="W170" s="40">
        <v>0</v>
      </c>
    </row>
    <row r="171" spans="1:23" ht="13.5">
      <c r="A171" s="13" t="s">
        <v>26</v>
      </c>
      <c r="B171" s="14" t="s">
        <v>310</v>
      </c>
      <c r="C171" s="15" t="s">
        <v>311</v>
      </c>
      <c r="D171" s="24">
        <v>407534443</v>
      </c>
      <c r="E171" s="25">
        <v>368894789</v>
      </c>
      <c r="F171" s="25">
        <v>241621024</v>
      </c>
      <c r="G171" s="34">
        <f t="shared" si="35"/>
        <v>0.6549862757752319</v>
      </c>
      <c r="H171" s="24">
        <v>134702442</v>
      </c>
      <c r="I171" s="25">
        <v>0</v>
      </c>
      <c r="J171" s="25">
        <v>-67561</v>
      </c>
      <c r="K171" s="24">
        <v>134634881</v>
      </c>
      <c r="L171" s="24">
        <v>6302377</v>
      </c>
      <c r="M171" s="25">
        <v>-54954718</v>
      </c>
      <c r="N171" s="25">
        <v>134061153</v>
      </c>
      <c r="O171" s="24">
        <v>85408812</v>
      </c>
      <c r="P171" s="24">
        <v>15078028</v>
      </c>
      <c r="Q171" s="25">
        <v>6499303</v>
      </c>
      <c r="R171" s="25">
        <v>0</v>
      </c>
      <c r="S171" s="40">
        <v>21577331</v>
      </c>
      <c r="T171" s="24">
        <v>0</v>
      </c>
      <c r="U171" s="25">
        <v>0</v>
      </c>
      <c r="V171" s="25">
        <v>0</v>
      </c>
      <c r="W171" s="40">
        <v>0</v>
      </c>
    </row>
    <row r="172" spans="1:23" ht="13.5">
      <c r="A172" s="13" t="s">
        <v>26</v>
      </c>
      <c r="B172" s="14" t="s">
        <v>312</v>
      </c>
      <c r="C172" s="15" t="s">
        <v>313</v>
      </c>
      <c r="D172" s="24">
        <v>1269626458</v>
      </c>
      <c r="E172" s="25">
        <v>1268660186</v>
      </c>
      <c r="F172" s="25">
        <v>986573599</v>
      </c>
      <c r="G172" s="34">
        <f t="shared" si="35"/>
        <v>0.7776500042226437</v>
      </c>
      <c r="H172" s="24">
        <v>325003094</v>
      </c>
      <c r="I172" s="25">
        <v>-13890448</v>
      </c>
      <c r="J172" s="25">
        <v>80796651</v>
      </c>
      <c r="K172" s="24">
        <v>391909297</v>
      </c>
      <c r="L172" s="24">
        <v>69531831</v>
      </c>
      <c r="M172" s="25">
        <v>62407758</v>
      </c>
      <c r="N172" s="25">
        <v>186532108</v>
      </c>
      <c r="O172" s="24">
        <v>318471697</v>
      </c>
      <c r="P172" s="24">
        <v>50506259</v>
      </c>
      <c r="Q172" s="25">
        <v>55896398</v>
      </c>
      <c r="R172" s="25">
        <v>169789948</v>
      </c>
      <c r="S172" s="40">
        <v>276192605</v>
      </c>
      <c r="T172" s="24">
        <v>0</v>
      </c>
      <c r="U172" s="25">
        <v>0</v>
      </c>
      <c r="V172" s="25">
        <v>0</v>
      </c>
      <c r="W172" s="40">
        <v>0</v>
      </c>
    </row>
    <row r="173" spans="1:23" ht="13.5">
      <c r="A173" s="13" t="s">
        <v>26</v>
      </c>
      <c r="B173" s="14" t="s">
        <v>314</v>
      </c>
      <c r="C173" s="15" t="s">
        <v>315</v>
      </c>
      <c r="D173" s="24">
        <v>546993861</v>
      </c>
      <c r="E173" s="25">
        <v>542493861</v>
      </c>
      <c r="F173" s="25">
        <v>355036158</v>
      </c>
      <c r="G173" s="34">
        <f t="shared" si="35"/>
        <v>0.6544519367381376</v>
      </c>
      <c r="H173" s="24">
        <v>100445601</v>
      </c>
      <c r="I173" s="25">
        <v>43734644</v>
      </c>
      <c r="J173" s="25">
        <v>39766818</v>
      </c>
      <c r="K173" s="24">
        <v>183947063</v>
      </c>
      <c r="L173" s="24">
        <v>22367527</v>
      </c>
      <c r="M173" s="25">
        <v>35130041</v>
      </c>
      <c r="N173" s="25">
        <v>30969658</v>
      </c>
      <c r="O173" s="24">
        <v>88467226</v>
      </c>
      <c r="P173" s="24">
        <v>20495688</v>
      </c>
      <c r="Q173" s="25">
        <v>35516033</v>
      </c>
      <c r="R173" s="25">
        <v>26610148</v>
      </c>
      <c r="S173" s="40">
        <v>82621869</v>
      </c>
      <c r="T173" s="24">
        <v>0</v>
      </c>
      <c r="U173" s="25">
        <v>0</v>
      </c>
      <c r="V173" s="25">
        <v>0</v>
      </c>
      <c r="W173" s="40">
        <v>0</v>
      </c>
    </row>
    <row r="174" spans="1:23" ht="13.5">
      <c r="A174" s="13" t="s">
        <v>26</v>
      </c>
      <c r="B174" s="14" t="s">
        <v>316</v>
      </c>
      <c r="C174" s="15" t="s">
        <v>317</v>
      </c>
      <c r="D174" s="24">
        <v>246301716</v>
      </c>
      <c r="E174" s="25">
        <v>258655241</v>
      </c>
      <c r="F174" s="25">
        <v>103826579</v>
      </c>
      <c r="G174" s="34">
        <f t="shared" si="35"/>
        <v>0.40140914446036685</v>
      </c>
      <c r="H174" s="24">
        <v>0</v>
      </c>
      <c r="I174" s="25">
        <v>10254709</v>
      </c>
      <c r="J174" s="25">
        <v>10802061</v>
      </c>
      <c r="K174" s="24">
        <v>21056770</v>
      </c>
      <c r="L174" s="24">
        <v>10216561</v>
      </c>
      <c r="M174" s="25">
        <v>9811273</v>
      </c>
      <c r="N174" s="25">
        <v>51242675</v>
      </c>
      <c r="O174" s="24">
        <v>71270509</v>
      </c>
      <c r="P174" s="24">
        <v>10571105</v>
      </c>
      <c r="Q174" s="25">
        <v>609408</v>
      </c>
      <c r="R174" s="25">
        <v>318787</v>
      </c>
      <c r="S174" s="40">
        <v>11499300</v>
      </c>
      <c r="T174" s="24">
        <v>0</v>
      </c>
      <c r="U174" s="25">
        <v>0</v>
      </c>
      <c r="V174" s="25">
        <v>0</v>
      </c>
      <c r="W174" s="40">
        <v>0</v>
      </c>
    </row>
    <row r="175" spans="1:23" ht="13.5">
      <c r="A175" s="13" t="s">
        <v>41</v>
      </c>
      <c r="B175" s="14" t="s">
        <v>318</v>
      </c>
      <c r="C175" s="15" t="s">
        <v>319</v>
      </c>
      <c r="D175" s="24">
        <v>1173008927</v>
      </c>
      <c r="E175" s="25">
        <v>1168528775</v>
      </c>
      <c r="F175" s="25">
        <v>391484754</v>
      </c>
      <c r="G175" s="34">
        <f t="shared" si="35"/>
        <v>0.335023631745825</v>
      </c>
      <c r="H175" s="24">
        <v>385022424</v>
      </c>
      <c r="I175" s="25">
        <v>3095092</v>
      </c>
      <c r="J175" s="25">
        <v>2569990</v>
      </c>
      <c r="K175" s="24">
        <v>390687506</v>
      </c>
      <c r="L175" s="24">
        <v>41667</v>
      </c>
      <c r="M175" s="25">
        <v>723715</v>
      </c>
      <c r="N175" s="25">
        <v>-56493</v>
      </c>
      <c r="O175" s="24">
        <v>708889</v>
      </c>
      <c r="P175" s="24">
        <v>45217</v>
      </c>
      <c r="Q175" s="25">
        <v>43142</v>
      </c>
      <c r="R175" s="25">
        <v>0</v>
      </c>
      <c r="S175" s="40">
        <v>88359</v>
      </c>
      <c r="T175" s="24">
        <v>0</v>
      </c>
      <c r="U175" s="25">
        <v>0</v>
      </c>
      <c r="V175" s="25">
        <v>0</v>
      </c>
      <c r="W175" s="40">
        <v>0</v>
      </c>
    </row>
    <row r="176" spans="1:23" ht="13.5">
      <c r="A176" s="16"/>
      <c r="B176" s="17" t="s">
        <v>320</v>
      </c>
      <c r="C176" s="18"/>
      <c r="D176" s="26">
        <f>SUM(D170:D175)</f>
        <v>4009838405</v>
      </c>
      <c r="E176" s="27">
        <f>SUM(E170:E175)</f>
        <v>4061892456</v>
      </c>
      <c r="F176" s="27">
        <f>SUM(F170:F175)</f>
        <v>2515049569</v>
      </c>
      <c r="G176" s="35">
        <f t="shared" si="35"/>
        <v>0.6191817228653874</v>
      </c>
      <c r="H176" s="26">
        <f aca="true" t="shared" si="36" ref="H176:W176">SUM(H170:H175)</f>
        <v>953695387</v>
      </c>
      <c r="I176" s="27">
        <f t="shared" si="36"/>
        <v>180467382</v>
      </c>
      <c r="J176" s="27">
        <f t="shared" si="36"/>
        <v>279102676</v>
      </c>
      <c r="K176" s="26">
        <f t="shared" si="36"/>
        <v>1413265445</v>
      </c>
      <c r="L176" s="26">
        <f t="shared" si="36"/>
        <v>117937730</v>
      </c>
      <c r="M176" s="27">
        <f t="shared" si="36"/>
        <v>65321445</v>
      </c>
      <c r="N176" s="27">
        <f t="shared" si="36"/>
        <v>413049235</v>
      </c>
      <c r="O176" s="26">
        <f t="shared" si="36"/>
        <v>596308410</v>
      </c>
      <c r="P176" s="26">
        <f t="shared" si="36"/>
        <v>195955436</v>
      </c>
      <c r="Q176" s="27">
        <f t="shared" si="36"/>
        <v>107270732</v>
      </c>
      <c r="R176" s="27">
        <f t="shared" si="36"/>
        <v>202249546</v>
      </c>
      <c r="S176" s="41">
        <f t="shared" si="36"/>
        <v>505475714</v>
      </c>
      <c r="T176" s="26">
        <f t="shared" si="36"/>
        <v>0</v>
      </c>
      <c r="U176" s="27">
        <f t="shared" si="36"/>
        <v>0</v>
      </c>
      <c r="V176" s="27">
        <f t="shared" si="36"/>
        <v>0</v>
      </c>
      <c r="W176" s="41">
        <f t="shared" si="36"/>
        <v>0</v>
      </c>
    </row>
    <row r="177" spans="1:23" ht="13.5">
      <c r="A177" s="13" t="s">
        <v>26</v>
      </c>
      <c r="B177" s="14" t="s">
        <v>321</v>
      </c>
      <c r="C177" s="15" t="s">
        <v>322</v>
      </c>
      <c r="D177" s="24">
        <v>339055294</v>
      </c>
      <c r="E177" s="25">
        <v>356602806</v>
      </c>
      <c r="F177" s="25">
        <v>306945933</v>
      </c>
      <c r="G177" s="34">
        <f t="shared" si="35"/>
        <v>0.8607501899466266</v>
      </c>
      <c r="H177" s="24">
        <v>74991436</v>
      </c>
      <c r="I177" s="25">
        <v>18309051</v>
      </c>
      <c r="J177" s="25">
        <v>26539312</v>
      </c>
      <c r="K177" s="24">
        <v>119839799</v>
      </c>
      <c r="L177" s="24">
        <v>17912147</v>
      </c>
      <c r="M177" s="25">
        <v>20876936</v>
      </c>
      <c r="N177" s="25">
        <v>58661713</v>
      </c>
      <c r="O177" s="24">
        <v>97450796</v>
      </c>
      <c r="P177" s="24">
        <v>18558802</v>
      </c>
      <c r="Q177" s="25">
        <v>20669225</v>
      </c>
      <c r="R177" s="25">
        <v>50427311</v>
      </c>
      <c r="S177" s="40">
        <v>89655338</v>
      </c>
      <c r="T177" s="24">
        <v>0</v>
      </c>
      <c r="U177" s="25">
        <v>0</v>
      </c>
      <c r="V177" s="25">
        <v>0</v>
      </c>
      <c r="W177" s="40">
        <v>0</v>
      </c>
    </row>
    <row r="178" spans="1:23" ht="13.5">
      <c r="A178" s="13" t="s">
        <v>26</v>
      </c>
      <c r="B178" s="14" t="s">
        <v>323</v>
      </c>
      <c r="C178" s="15" t="s">
        <v>324</v>
      </c>
      <c r="D178" s="24">
        <v>747528510</v>
      </c>
      <c r="E178" s="25">
        <v>759373410</v>
      </c>
      <c r="F178" s="25">
        <v>638172089</v>
      </c>
      <c r="G178" s="34">
        <f t="shared" si="35"/>
        <v>0.8403929879504208</v>
      </c>
      <c r="H178" s="24">
        <v>202872819</v>
      </c>
      <c r="I178" s="25">
        <v>18920134</v>
      </c>
      <c r="J178" s="25">
        <v>19866969</v>
      </c>
      <c r="K178" s="24">
        <v>241659922</v>
      </c>
      <c r="L178" s="24">
        <v>20318739</v>
      </c>
      <c r="M178" s="25">
        <v>21421001</v>
      </c>
      <c r="N178" s="25">
        <v>167850518</v>
      </c>
      <c r="O178" s="24">
        <v>209590258</v>
      </c>
      <c r="P178" s="24">
        <v>32232545</v>
      </c>
      <c r="Q178" s="25">
        <v>21552122</v>
      </c>
      <c r="R178" s="25">
        <v>133137242</v>
      </c>
      <c r="S178" s="40">
        <v>186921909</v>
      </c>
      <c r="T178" s="24">
        <v>0</v>
      </c>
      <c r="U178" s="25">
        <v>0</v>
      </c>
      <c r="V178" s="25">
        <v>0</v>
      </c>
      <c r="W178" s="40">
        <v>0</v>
      </c>
    </row>
    <row r="179" spans="1:23" ht="13.5">
      <c r="A179" s="13" t="s">
        <v>26</v>
      </c>
      <c r="B179" s="14" t="s">
        <v>325</v>
      </c>
      <c r="C179" s="15" t="s">
        <v>326</v>
      </c>
      <c r="D179" s="24">
        <v>960893728</v>
      </c>
      <c r="E179" s="25">
        <v>914415815</v>
      </c>
      <c r="F179" s="25">
        <v>731442967</v>
      </c>
      <c r="G179" s="34">
        <f t="shared" si="35"/>
        <v>0.7999019209876636</v>
      </c>
      <c r="H179" s="24">
        <v>214390761</v>
      </c>
      <c r="I179" s="25">
        <v>42953919</v>
      </c>
      <c r="J179" s="25">
        <v>0</v>
      </c>
      <c r="K179" s="24">
        <v>257344680</v>
      </c>
      <c r="L179" s="24">
        <v>39044531</v>
      </c>
      <c r="M179" s="25">
        <v>38425081</v>
      </c>
      <c r="N179" s="25">
        <v>165229881</v>
      </c>
      <c r="O179" s="24">
        <v>242699493</v>
      </c>
      <c r="P179" s="24">
        <v>38344601</v>
      </c>
      <c r="Q179" s="25">
        <v>41013359</v>
      </c>
      <c r="R179" s="25">
        <v>152040834</v>
      </c>
      <c r="S179" s="40">
        <v>231398794</v>
      </c>
      <c r="T179" s="24">
        <v>0</v>
      </c>
      <c r="U179" s="25">
        <v>0</v>
      </c>
      <c r="V179" s="25">
        <v>0</v>
      </c>
      <c r="W179" s="40">
        <v>0</v>
      </c>
    </row>
    <row r="180" spans="1:23" ht="13.5">
      <c r="A180" s="13" t="s">
        <v>26</v>
      </c>
      <c r="B180" s="14" t="s">
        <v>327</v>
      </c>
      <c r="C180" s="15" t="s">
        <v>328</v>
      </c>
      <c r="D180" s="24">
        <v>401775468</v>
      </c>
      <c r="E180" s="25">
        <v>431319852</v>
      </c>
      <c r="F180" s="25">
        <v>302683811</v>
      </c>
      <c r="G180" s="34">
        <f t="shared" si="35"/>
        <v>0.7017618354371502</v>
      </c>
      <c r="H180" s="24">
        <v>158164824</v>
      </c>
      <c r="I180" s="25">
        <v>-101316506</v>
      </c>
      <c r="J180" s="25">
        <v>2451951</v>
      </c>
      <c r="K180" s="24">
        <v>59300269</v>
      </c>
      <c r="L180" s="24">
        <v>4434056</v>
      </c>
      <c r="M180" s="25">
        <v>4255280</v>
      </c>
      <c r="N180" s="25">
        <v>130186612</v>
      </c>
      <c r="O180" s="24">
        <v>138875948</v>
      </c>
      <c r="P180" s="24">
        <v>5027904</v>
      </c>
      <c r="Q180" s="25">
        <v>3174810</v>
      </c>
      <c r="R180" s="25">
        <v>96304880</v>
      </c>
      <c r="S180" s="40">
        <v>104507594</v>
      </c>
      <c r="T180" s="24">
        <v>0</v>
      </c>
      <c r="U180" s="25">
        <v>0</v>
      </c>
      <c r="V180" s="25">
        <v>0</v>
      </c>
      <c r="W180" s="40">
        <v>0</v>
      </c>
    </row>
    <row r="181" spans="1:23" ht="13.5">
      <c r="A181" s="13" t="s">
        <v>41</v>
      </c>
      <c r="B181" s="14" t="s">
        <v>329</v>
      </c>
      <c r="C181" s="15" t="s">
        <v>330</v>
      </c>
      <c r="D181" s="24">
        <v>1698952088</v>
      </c>
      <c r="E181" s="25">
        <v>1274647400</v>
      </c>
      <c r="F181" s="25">
        <v>1253092102</v>
      </c>
      <c r="G181" s="34">
        <f t="shared" si="35"/>
        <v>0.9830892072584152</v>
      </c>
      <c r="H181" s="24">
        <v>443188509</v>
      </c>
      <c r="I181" s="25">
        <v>28724904</v>
      </c>
      <c r="J181" s="25">
        <v>77494085</v>
      </c>
      <c r="K181" s="24">
        <v>549407498</v>
      </c>
      <c r="L181" s="24">
        <v>93027910</v>
      </c>
      <c r="M181" s="25">
        <v>69225281</v>
      </c>
      <c r="N181" s="25">
        <v>376799164</v>
      </c>
      <c r="O181" s="24">
        <v>539052355</v>
      </c>
      <c r="P181" s="24">
        <v>69456886</v>
      </c>
      <c r="Q181" s="25">
        <v>80698243</v>
      </c>
      <c r="R181" s="25">
        <v>14477120</v>
      </c>
      <c r="S181" s="40">
        <v>164632249</v>
      </c>
      <c r="T181" s="24">
        <v>0</v>
      </c>
      <c r="U181" s="25">
        <v>0</v>
      </c>
      <c r="V181" s="25">
        <v>0</v>
      </c>
      <c r="W181" s="40">
        <v>0</v>
      </c>
    </row>
    <row r="182" spans="1:23" ht="13.5">
      <c r="A182" s="16"/>
      <c r="B182" s="17" t="s">
        <v>331</v>
      </c>
      <c r="C182" s="18"/>
      <c r="D182" s="26">
        <f>SUM(D177:D181)</f>
        <v>4148205088</v>
      </c>
      <c r="E182" s="27">
        <f>SUM(E177:E181)</f>
        <v>3736359283</v>
      </c>
      <c r="F182" s="27">
        <f>SUM(F177:F181)</f>
        <v>3232336902</v>
      </c>
      <c r="G182" s="35">
        <f t="shared" si="35"/>
        <v>0.8651033418297744</v>
      </c>
      <c r="H182" s="26">
        <f aca="true" t="shared" si="37" ref="H182:W182">SUM(H177:H181)</f>
        <v>1093608349</v>
      </c>
      <c r="I182" s="27">
        <f t="shared" si="37"/>
        <v>7591502</v>
      </c>
      <c r="J182" s="27">
        <f t="shared" si="37"/>
        <v>126352317</v>
      </c>
      <c r="K182" s="26">
        <f t="shared" si="37"/>
        <v>1227552168</v>
      </c>
      <c r="L182" s="26">
        <f t="shared" si="37"/>
        <v>174737383</v>
      </c>
      <c r="M182" s="27">
        <f t="shared" si="37"/>
        <v>154203579</v>
      </c>
      <c r="N182" s="27">
        <f t="shared" si="37"/>
        <v>898727888</v>
      </c>
      <c r="O182" s="26">
        <f t="shared" si="37"/>
        <v>1227668850</v>
      </c>
      <c r="P182" s="26">
        <f t="shared" si="37"/>
        <v>163620738</v>
      </c>
      <c r="Q182" s="27">
        <f t="shared" si="37"/>
        <v>167107759</v>
      </c>
      <c r="R182" s="27">
        <f t="shared" si="37"/>
        <v>446387387</v>
      </c>
      <c r="S182" s="41">
        <f t="shared" si="37"/>
        <v>777115884</v>
      </c>
      <c r="T182" s="26">
        <f t="shared" si="37"/>
        <v>0</v>
      </c>
      <c r="U182" s="27">
        <f t="shared" si="37"/>
        <v>0</v>
      </c>
      <c r="V182" s="27">
        <f t="shared" si="37"/>
        <v>0</v>
      </c>
      <c r="W182" s="41">
        <f t="shared" si="37"/>
        <v>0</v>
      </c>
    </row>
    <row r="183" spans="1:23" ht="13.5">
      <c r="A183" s="13" t="s">
        <v>26</v>
      </c>
      <c r="B183" s="14" t="s">
        <v>332</v>
      </c>
      <c r="C183" s="15" t="s">
        <v>333</v>
      </c>
      <c r="D183" s="24">
        <v>288767436</v>
      </c>
      <c r="E183" s="25">
        <v>269717436</v>
      </c>
      <c r="F183" s="25">
        <v>251668223</v>
      </c>
      <c r="G183" s="34">
        <f t="shared" si="35"/>
        <v>0.9330810300302573</v>
      </c>
      <c r="H183" s="24">
        <v>103347136</v>
      </c>
      <c r="I183" s="25">
        <v>9106771</v>
      </c>
      <c r="J183" s="25">
        <v>3635786</v>
      </c>
      <c r="K183" s="24">
        <v>116089693</v>
      </c>
      <c r="L183" s="24">
        <v>4095098</v>
      </c>
      <c r="M183" s="25">
        <v>3485336</v>
      </c>
      <c r="N183" s="25">
        <v>65232935</v>
      </c>
      <c r="O183" s="24">
        <v>72813369</v>
      </c>
      <c r="P183" s="24">
        <v>5663668</v>
      </c>
      <c r="Q183" s="25">
        <v>4405115</v>
      </c>
      <c r="R183" s="25">
        <v>52696378</v>
      </c>
      <c r="S183" s="40">
        <v>62765161</v>
      </c>
      <c r="T183" s="24">
        <v>0</v>
      </c>
      <c r="U183" s="25">
        <v>0</v>
      </c>
      <c r="V183" s="25">
        <v>0</v>
      </c>
      <c r="W183" s="40">
        <v>0</v>
      </c>
    </row>
    <row r="184" spans="1:23" ht="13.5">
      <c r="A184" s="13" t="s">
        <v>26</v>
      </c>
      <c r="B184" s="14" t="s">
        <v>334</v>
      </c>
      <c r="C184" s="15" t="s">
        <v>335</v>
      </c>
      <c r="D184" s="24">
        <v>227596373</v>
      </c>
      <c r="E184" s="25">
        <v>227596373</v>
      </c>
      <c r="F184" s="25">
        <v>179565767</v>
      </c>
      <c r="G184" s="34">
        <f t="shared" si="35"/>
        <v>0.7889658549172047</v>
      </c>
      <c r="H184" s="24">
        <v>63091756</v>
      </c>
      <c r="I184" s="25">
        <v>3584416</v>
      </c>
      <c r="J184" s="25">
        <v>5761422</v>
      </c>
      <c r="K184" s="24">
        <v>72437594</v>
      </c>
      <c r="L184" s="24">
        <v>3485277</v>
      </c>
      <c r="M184" s="25">
        <v>3936867</v>
      </c>
      <c r="N184" s="25">
        <v>51560292</v>
      </c>
      <c r="O184" s="24">
        <v>58982436</v>
      </c>
      <c r="P184" s="24">
        <v>3793760</v>
      </c>
      <c r="Q184" s="25">
        <v>3831100</v>
      </c>
      <c r="R184" s="25">
        <v>40520877</v>
      </c>
      <c r="S184" s="40">
        <v>48145737</v>
      </c>
      <c r="T184" s="24">
        <v>0</v>
      </c>
      <c r="U184" s="25">
        <v>0</v>
      </c>
      <c r="V184" s="25">
        <v>0</v>
      </c>
      <c r="W184" s="40">
        <v>0</v>
      </c>
    </row>
    <row r="185" spans="1:23" ht="13.5">
      <c r="A185" s="13" t="s">
        <v>26</v>
      </c>
      <c r="B185" s="14" t="s">
        <v>336</v>
      </c>
      <c r="C185" s="15" t="s">
        <v>337</v>
      </c>
      <c r="D185" s="24">
        <v>3794801628</v>
      </c>
      <c r="E185" s="25">
        <v>3895293736</v>
      </c>
      <c r="F185" s="25">
        <v>2671411413</v>
      </c>
      <c r="G185" s="34">
        <f t="shared" si="35"/>
        <v>0.6858048696844155</v>
      </c>
      <c r="H185" s="24">
        <v>184036181</v>
      </c>
      <c r="I185" s="25">
        <v>571853356</v>
      </c>
      <c r="J185" s="25">
        <v>206935725</v>
      </c>
      <c r="K185" s="24">
        <v>962825262</v>
      </c>
      <c r="L185" s="24">
        <v>234566020</v>
      </c>
      <c r="M185" s="25">
        <v>193365311</v>
      </c>
      <c r="N185" s="25">
        <v>418866456</v>
      </c>
      <c r="O185" s="24">
        <v>846797787</v>
      </c>
      <c r="P185" s="24">
        <v>150413869</v>
      </c>
      <c r="Q185" s="25">
        <v>289520470</v>
      </c>
      <c r="R185" s="25">
        <v>421854025</v>
      </c>
      <c r="S185" s="40">
        <v>861788364</v>
      </c>
      <c r="T185" s="24">
        <v>0</v>
      </c>
      <c r="U185" s="25">
        <v>0</v>
      </c>
      <c r="V185" s="25">
        <v>0</v>
      </c>
      <c r="W185" s="40">
        <v>0</v>
      </c>
    </row>
    <row r="186" spans="1:23" ht="13.5">
      <c r="A186" s="13" t="s">
        <v>26</v>
      </c>
      <c r="B186" s="14" t="s">
        <v>338</v>
      </c>
      <c r="C186" s="15" t="s">
        <v>339</v>
      </c>
      <c r="D186" s="24">
        <v>354366739</v>
      </c>
      <c r="E186" s="25">
        <v>357555991</v>
      </c>
      <c r="F186" s="25">
        <v>0</v>
      </c>
      <c r="G186" s="34">
        <f t="shared" si="35"/>
        <v>0</v>
      </c>
      <c r="H186" s="24">
        <v>0</v>
      </c>
      <c r="I186" s="25">
        <v>0</v>
      </c>
      <c r="J186" s="25">
        <v>0</v>
      </c>
      <c r="K186" s="24">
        <v>0</v>
      </c>
      <c r="L186" s="24">
        <v>0</v>
      </c>
      <c r="M186" s="25">
        <v>0</v>
      </c>
      <c r="N186" s="25">
        <v>0</v>
      </c>
      <c r="O186" s="24">
        <v>0</v>
      </c>
      <c r="P186" s="24">
        <v>0</v>
      </c>
      <c r="Q186" s="25">
        <v>0</v>
      </c>
      <c r="R186" s="25">
        <v>0</v>
      </c>
      <c r="S186" s="40">
        <v>0</v>
      </c>
      <c r="T186" s="24">
        <v>0</v>
      </c>
      <c r="U186" s="25">
        <v>0</v>
      </c>
      <c r="V186" s="25">
        <v>0</v>
      </c>
      <c r="W186" s="40">
        <v>0</v>
      </c>
    </row>
    <row r="187" spans="1:23" ht="13.5">
      <c r="A187" s="13" t="s">
        <v>41</v>
      </c>
      <c r="B187" s="14" t="s">
        <v>340</v>
      </c>
      <c r="C187" s="15" t="s">
        <v>341</v>
      </c>
      <c r="D187" s="24">
        <v>693752000</v>
      </c>
      <c r="E187" s="25">
        <v>737946000</v>
      </c>
      <c r="F187" s="25">
        <v>669619521</v>
      </c>
      <c r="G187" s="34">
        <f t="shared" si="35"/>
        <v>0.9074099202380662</v>
      </c>
      <c r="H187" s="24">
        <v>491983066</v>
      </c>
      <c r="I187" s="25">
        <v>-228005868</v>
      </c>
      <c r="J187" s="25">
        <v>8243921</v>
      </c>
      <c r="K187" s="24">
        <v>272221119</v>
      </c>
      <c r="L187" s="24">
        <v>7882642</v>
      </c>
      <c r="M187" s="25">
        <v>8164844</v>
      </c>
      <c r="N187" s="25">
        <v>206610411</v>
      </c>
      <c r="O187" s="24">
        <v>222657897</v>
      </c>
      <c r="P187" s="24">
        <v>7014494</v>
      </c>
      <c r="Q187" s="25">
        <v>10512822</v>
      </c>
      <c r="R187" s="25">
        <v>157213189</v>
      </c>
      <c r="S187" s="40">
        <v>174740505</v>
      </c>
      <c r="T187" s="24">
        <v>0</v>
      </c>
      <c r="U187" s="25">
        <v>0</v>
      </c>
      <c r="V187" s="25">
        <v>0</v>
      </c>
      <c r="W187" s="40">
        <v>0</v>
      </c>
    </row>
    <row r="188" spans="1:23" ht="13.5">
      <c r="A188" s="16"/>
      <c r="B188" s="17" t="s">
        <v>342</v>
      </c>
      <c r="C188" s="18"/>
      <c r="D188" s="26">
        <f>SUM(D183:D187)</f>
        <v>5359284176</v>
      </c>
      <c r="E188" s="27">
        <f>SUM(E183:E187)</f>
        <v>5488109536</v>
      </c>
      <c r="F188" s="27">
        <f>SUM(F183:F187)</f>
        <v>3772264924</v>
      </c>
      <c r="G188" s="35">
        <f t="shared" si="35"/>
        <v>0.6873523385886007</v>
      </c>
      <c r="H188" s="26">
        <f aca="true" t="shared" si="38" ref="H188:W188">SUM(H183:H187)</f>
        <v>842458139</v>
      </c>
      <c r="I188" s="27">
        <f t="shared" si="38"/>
        <v>356538675</v>
      </c>
      <c r="J188" s="27">
        <f t="shared" si="38"/>
        <v>224576854</v>
      </c>
      <c r="K188" s="26">
        <f t="shared" si="38"/>
        <v>1423573668</v>
      </c>
      <c r="L188" s="26">
        <f t="shared" si="38"/>
        <v>250029037</v>
      </c>
      <c r="M188" s="27">
        <f t="shared" si="38"/>
        <v>208952358</v>
      </c>
      <c r="N188" s="27">
        <f t="shared" si="38"/>
        <v>742270094</v>
      </c>
      <c r="O188" s="26">
        <f t="shared" si="38"/>
        <v>1201251489</v>
      </c>
      <c r="P188" s="26">
        <f t="shared" si="38"/>
        <v>166885791</v>
      </c>
      <c r="Q188" s="27">
        <f t="shared" si="38"/>
        <v>308269507</v>
      </c>
      <c r="R188" s="27">
        <f t="shared" si="38"/>
        <v>672284469</v>
      </c>
      <c r="S188" s="41">
        <f t="shared" si="38"/>
        <v>1147439767</v>
      </c>
      <c r="T188" s="26">
        <f t="shared" si="38"/>
        <v>0</v>
      </c>
      <c r="U188" s="27">
        <f t="shared" si="38"/>
        <v>0</v>
      </c>
      <c r="V188" s="27">
        <f t="shared" si="38"/>
        <v>0</v>
      </c>
      <c r="W188" s="41">
        <f t="shared" si="38"/>
        <v>0</v>
      </c>
    </row>
    <row r="189" spans="1:23" ht="13.5">
      <c r="A189" s="13" t="s">
        <v>26</v>
      </c>
      <c r="B189" s="14" t="s">
        <v>343</v>
      </c>
      <c r="C189" s="15" t="s">
        <v>344</v>
      </c>
      <c r="D189" s="24">
        <v>362286742</v>
      </c>
      <c r="E189" s="25">
        <v>372288356</v>
      </c>
      <c r="F189" s="25">
        <v>189137306</v>
      </c>
      <c r="G189" s="34">
        <f t="shared" si="35"/>
        <v>0.5080398109469747</v>
      </c>
      <c r="H189" s="24">
        <v>23139667</v>
      </c>
      <c r="I189" s="25">
        <v>19259664</v>
      </c>
      <c r="J189" s="25">
        <v>19119522</v>
      </c>
      <c r="K189" s="24">
        <v>61518853</v>
      </c>
      <c r="L189" s="24">
        <v>21758329</v>
      </c>
      <c r="M189" s="25">
        <v>22705006</v>
      </c>
      <c r="N189" s="25">
        <v>18939752</v>
      </c>
      <c r="O189" s="24">
        <v>63403087</v>
      </c>
      <c r="P189" s="24">
        <v>20965684</v>
      </c>
      <c r="Q189" s="25">
        <v>20515821</v>
      </c>
      <c r="R189" s="25">
        <v>22733861</v>
      </c>
      <c r="S189" s="40">
        <v>64215366</v>
      </c>
      <c r="T189" s="24">
        <v>0</v>
      </c>
      <c r="U189" s="25">
        <v>0</v>
      </c>
      <c r="V189" s="25">
        <v>0</v>
      </c>
      <c r="W189" s="40">
        <v>0</v>
      </c>
    </row>
    <row r="190" spans="1:23" ht="13.5">
      <c r="A190" s="13" t="s">
        <v>26</v>
      </c>
      <c r="B190" s="14" t="s">
        <v>345</v>
      </c>
      <c r="C190" s="15" t="s">
        <v>346</v>
      </c>
      <c r="D190" s="24">
        <v>540763975</v>
      </c>
      <c r="E190" s="25">
        <v>558699056</v>
      </c>
      <c r="F190" s="25">
        <v>400185512</v>
      </c>
      <c r="G190" s="34">
        <f t="shared" si="35"/>
        <v>0.7162809883108161</v>
      </c>
      <c r="H190" s="24">
        <v>82649154</v>
      </c>
      <c r="I190" s="25">
        <v>32218671</v>
      </c>
      <c r="J190" s="25">
        <v>27958390</v>
      </c>
      <c r="K190" s="24">
        <v>142826215</v>
      </c>
      <c r="L190" s="24">
        <v>5066807</v>
      </c>
      <c r="M190" s="25">
        <v>81011395</v>
      </c>
      <c r="N190" s="25">
        <v>31670209</v>
      </c>
      <c r="O190" s="24">
        <v>117748411</v>
      </c>
      <c r="P190" s="24">
        <v>30664940</v>
      </c>
      <c r="Q190" s="25">
        <v>27769806</v>
      </c>
      <c r="R190" s="25">
        <v>81176140</v>
      </c>
      <c r="S190" s="40">
        <v>139610886</v>
      </c>
      <c r="T190" s="24">
        <v>0</v>
      </c>
      <c r="U190" s="25">
        <v>0</v>
      </c>
      <c r="V190" s="25">
        <v>0</v>
      </c>
      <c r="W190" s="40">
        <v>0</v>
      </c>
    </row>
    <row r="191" spans="1:23" ht="13.5">
      <c r="A191" s="13" t="s">
        <v>26</v>
      </c>
      <c r="B191" s="14" t="s">
        <v>347</v>
      </c>
      <c r="C191" s="15" t="s">
        <v>348</v>
      </c>
      <c r="D191" s="24">
        <v>430564437</v>
      </c>
      <c r="E191" s="25">
        <v>423249341</v>
      </c>
      <c r="F191" s="25">
        <v>315419543</v>
      </c>
      <c r="G191" s="34">
        <f t="shared" si="35"/>
        <v>0.7452333942322665</v>
      </c>
      <c r="H191" s="24">
        <v>58614860</v>
      </c>
      <c r="I191" s="25">
        <v>24812549</v>
      </c>
      <c r="J191" s="25">
        <v>22616138</v>
      </c>
      <c r="K191" s="24">
        <v>106043547</v>
      </c>
      <c r="L191" s="24">
        <v>29708768</v>
      </c>
      <c r="M191" s="25">
        <v>26257992</v>
      </c>
      <c r="N191" s="25">
        <v>51662530</v>
      </c>
      <c r="O191" s="24">
        <v>107629290</v>
      </c>
      <c r="P191" s="24">
        <v>29275305</v>
      </c>
      <c r="Q191" s="25">
        <v>568048319</v>
      </c>
      <c r="R191" s="25">
        <v>-495576918</v>
      </c>
      <c r="S191" s="40">
        <v>101746706</v>
      </c>
      <c r="T191" s="24">
        <v>0</v>
      </c>
      <c r="U191" s="25">
        <v>0</v>
      </c>
      <c r="V191" s="25">
        <v>0</v>
      </c>
      <c r="W191" s="40">
        <v>0</v>
      </c>
    </row>
    <row r="192" spans="1:23" ht="13.5">
      <c r="A192" s="13" t="s">
        <v>26</v>
      </c>
      <c r="B192" s="14" t="s">
        <v>349</v>
      </c>
      <c r="C192" s="15" t="s">
        <v>350</v>
      </c>
      <c r="D192" s="24">
        <v>1041006484</v>
      </c>
      <c r="E192" s="25">
        <v>1052545139</v>
      </c>
      <c r="F192" s="25">
        <v>841428026</v>
      </c>
      <c r="G192" s="34">
        <f t="shared" si="35"/>
        <v>0.7994222716181296</v>
      </c>
      <c r="H192" s="24">
        <v>231741597</v>
      </c>
      <c r="I192" s="25">
        <v>50092218</v>
      </c>
      <c r="J192" s="25">
        <v>46707567</v>
      </c>
      <c r="K192" s="24">
        <v>328541382</v>
      </c>
      <c r="L192" s="24">
        <v>107191835</v>
      </c>
      <c r="M192" s="25">
        <v>44429814</v>
      </c>
      <c r="N192" s="25">
        <v>96806989</v>
      </c>
      <c r="O192" s="24">
        <v>248428638</v>
      </c>
      <c r="P192" s="24">
        <v>74800502</v>
      </c>
      <c r="Q192" s="25">
        <v>39928698</v>
      </c>
      <c r="R192" s="25">
        <v>149728806</v>
      </c>
      <c r="S192" s="40">
        <v>264458006</v>
      </c>
      <c r="T192" s="24">
        <v>0</v>
      </c>
      <c r="U192" s="25">
        <v>0</v>
      </c>
      <c r="V192" s="25">
        <v>0</v>
      </c>
      <c r="W192" s="40">
        <v>0</v>
      </c>
    </row>
    <row r="193" spans="1:23" ht="13.5">
      <c r="A193" s="13" t="s">
        <v>26</v>
      </c>
      <c r="B193" s="14" t="s">
        <v>351</v>
      </c>
      <c r="C193" s="15" t="s">
        <v>352</v>
      </c>
      <c r="D193" s="24">
        <v>563793504</v>
      </c>
      <c r="E193" s="25">
        <v>537139798</v>
      </c>
      <c r="F193" s="25">
        <v>413586258</v>
      </c>
      <c r="G193" s="34">
        <f t="shared" si="35"/>
        <v>0.7699788016824626</v>
      </c>
      <c r="H193" s="24">
        <v>48911565</v>
      </c>
      <c r="I193" s="25">
        <v>22582949</v>
      </c>
      <c r="J193" s="25">
        <v>33961034</v>
      </c>
      <c r="K193" s="24">
        <v>105455548</v>
      </c>
      <c r="L193" s="24">
        <v>27817659</v>
      </c>
      <c r="M193" s="25">
        <v>20118109</v>
      </c>
      <c r="N193" s="25">
        <v>25457588</v>
      </c>
      <c r="O193" s="24">
        <v>73393356</v>
      </c>
      <c r="P193" s="24">
        <v>70336005</v>
      </c>
      <c r="Q193" s="25">
        <v>81714501</v>
      </c>
      <c r="R193" s="25">
        <v>82686848</v>
      </c>
      <c r="S193" s="40">
        <v>234737354</v>
      </c>
      <c r="T193" s="24">
        <v>0</v>
      </c>
      <c r="U193" s="25">
        <v>0</v>
      </c>
      <c r="V193" s="25">
        <v>0</v>
      </c>
      <c r="W193" s="40">
        <v>0</v>
      </c>
    </row>
    <row r="194" spans="1:23" ht="13.5">
      <c r="A194" s="13" t="s">
        <v>41</v>
      </c>
      <c r="B194" s="14" t="s">
        <v>353</v>
      </c>
      <c r="C194" s="15" t="s">
        <v>354</v>
      </c>
      <c r="D194" s="24">
        <v>141612168</v>
      </c>
      <c r="E194" s="25">
        <v>143071168</v>
      </c>
      <c r="F194" s="25">
        <v>136770796</v>
      </c>
      <c r="G194" s="34">
        <f t="shared" si="35"/>
        <v>0.9559633706212561</v>
      </c>
      <c r="H194" s="24">
        <v>54818208</v>
      </c>
      <c r="I194" s="25">
        <v>4056462</v>
      </c>
      <c r="J194" s="25">
        <v>890863</v>
      </c>
      <c r="K194" s="24">
        <v>59765533</v>
      </c>
      <c r="L194" s="24">
        <v>-2203532</v>
      </c>
      <c r="M194" s="25">
        <v>3823023</v>
      </c>
      <c r="N194" s="25">
        <v>44034314</v>
      </c>
      <c r="O194" s="24">
        <v>45653805</v>
      </c>
      <c r="P194" s="24">
        <v>-2443937</v>
      </c>
      <c r="Q194" s="25">
        <v>713908</v>
      </c>
      <c r="R194" s="25">
        <v>33081487</v>
      </c>
      <c r="S194" s="40">
        <v>31351458</v>
      </c>
      <c r="T194" s="24">
        <v>0</v>
      </c>
      <c r="U194" s="25">
        <v>0</v>
      </c>
      <c r="V194" s="25">
        <v>0</v>
      </c>
      <c r="W194" s="40">
        <v>0</v>
      </c>
    </row>
    <row r="195" spans="1:23" ht="13.5">
      <c r="A195" s="16"/>
      <c r="B195" s="17" t="s">
        <v>355</v>
      </c>
      <c r="C195" s="18"/>
      <c r="D195" s="26">
        <f>SUM(D189:D194)</f>
        <v>3080027310</v>
      </c>
      <c r="E195" s="27">
        <f>SUM(E189:E194)</f>
        <v>3086992858</v>
      </c>
      <c r="F195" s="27">
        <f>SUM(F189:F194)</f>
        <v>2296527441</v>
      </c>
      <c r="G195" s="35">
        <f t="shared" si="35"/>
        <v>0.7439367522501732</v>
      </c>
      <c r="H195" s="26">
        <f aca="true" t="shared" si="39" ref="H195:W195">SUM(H189:H194)</f>
        <v>499875051</v>
      </c>
      <c r="I195" s="27">
        <f t="shared" si="39"/>
        <v>153022513</v>
      </c>
      <c r="J195" s="27">
        <f t="shared" si="39"/>
        <v>151253514</v>
      </c>
      <c r="K195" s="26">
        <f t="shared" si="39"/>
        <v>804151078</v>
      </c>
      <c r="L195" s="26">
        <f t="shared" si="39"/>
        <v>189339866</v>
      </c>
      <c r="M195" s="27">
        <f t="shared" si="39"/>
        <v>198345339</v>
      </c>
      <c r="N195" s="27">
        <f t="shared" si="39"/>
        <v>268571382</v>
      </c>
      <c r="O195" s="26">
        <f t="shared" si="39"/>
        <v>656256587</v>
      </c>
      <c r="P195" s="26">
        <f t="shared" si="39"/>
        <v>223598499</v>
      </c>
      <c r="Q195" s="27">
        <f t="shared" si="39"/>
        <v>738691053</v>
      </c>
      <c r="R195" s="27">
        <f t="shared" si="39"/>
        <v>-126169776</v>
      </c>
      <c r="S195" s="41">
        <f t="shared" si="39"/>
        <v>836119776</v>
      </c>
      <c r="T195" s="26">
        <f t="shared" si="39"/>
        <v>0</v>
      </c>
      <c r="U195" s="27">
        <f t="shared" si="39"/>
        <v>0</v>
      </c>
      <c r="V195" s="27">
        <f t="shared" si="39"/>
        <v>0</v>
      </c>
      <c r="W195" s="41">
        <f t="shared" si="39"/>
        <v>0</v>
      </c>
    </row>
    <row r="196" spans="1:23" ht="13.5">
      <c r="A196" s="13" t="s">
        <v>26</v>
      </c>
      <c r="B196" s="14" t="s">
        <v>356</v>
      </c>
      <c r="C196" s="15" t="s">
        <v>357</v>
      </c>
      <c r="D196" s="24">
        <v>268627080</v>
      </c>
      <c r="E196" s="25">
        <v>270998658</v>
      </c>
      <c r="F196" s="25">
        <v>238001730</v>
      </c>
      <c r="G196" s="34">
        <f t="shared" si="35"/>
        <v>0.8782395151196652</v>
      </c>
      <c r="H196" s="24">
        <v>69366442</v>
      </c>
      <c r="I196" s="25">
        <v>9548698</v>
      </c>
      <c r="J196" s="25">
        <v>9414715</v>
      </c>
      <c r="K196" s="24">
        <v>88329855</v>
      </c>
      <c r="L196" s="24">
        <v>10104659</v>
      </c>
      <c r="M196" s="25">
        <v>10029924</v>
      </c>
      <c r="N196" s="25">
        <v>60626399</v>
      </c>
      <c r="O196" s="24">
        <v>80760982</v>
      </c>
      <c r="P196" s="24">
        <v>10094809</v>
      </c>
      <c r="Q196" s="25">
        <v>10118301</v>
      </c>
      <c r="R196" s="25">
        <v>48697783</v>
      </c>
      <c r="S196" s="40">
        <v>68910893</v>
      </c>
      <c r="T196" s="24">
        <v>0</v>
      </c>
      <c r="U196" s="25">
        <v>0</v>
      </c>
      <c r="V196" s="25">
        <v>0</v>
      </c>
      <c r="W196" s="40">
        <v>0</v>
      </c>
    </row>
    <row r="197" spans="1:23" ht="13.5">
      <c r="A197" s="13" t="s">
        <v>26</v>
      </c>
      <c r="B197" s="14" t="s">
        <v>358</v>
      </c>
      <c r="C197" s="15" t="s">
        <v>359</v>
      </c>
      <c r="D197" s="24">
        <v>501002403</v>
      </c>
      <c r="E197" s="25">
        <v>491691657</v>
      </c>
      <c r="F197" s="25">
        <v>388900704</v>
      </c>
      <c r="G197" s="34">
        <f t="shared" si="35"/>
        <v>0.7909442807568321</v>
      </c>
      <c r="H197" s="24">
        <v>125452685</v>
      </c>
      <c r="I197" s="25">
        <v>13637696</v>
      </c>
      <c r="J197" s="25">
        <v>13392184</v>
      </c>
      <c r="K197" s="24">
        <v>152482565</v>
      </c>
      <c r="L197" s="24">
        <v>12649537</v>
      </c>
      <c r="M197" s="25">
        <v>103821350</v>
      </c>
      <c r="N197" s="25">
        <v>12974277</v>
      </c>
      <c r="O197" s="24">
        <v>129445164</v>
      </c>
      <c r="P197" s="24">
        <v>14107866</v>
      </c>
      <c r="Q197" s="25">
        <v>12650603</v>
      </c>
      <c r="R197" s="25">
        <v>80214506</v>
      </c>
      <c r="S197" s="40">
        <v>106972975</v>
      </c>
      <c r="T197" s="24">
        <v>0</v>
      </c>
      <c r="U197" s="25">
        <v>0</v>
      </c>
      <c r="V197" s="25">
        <v>0</v>
      </c>
      <c r="W197" s="40">
        <v>0</v>
      </c>
    </row>
    <row r="198" spans="1:23" ht="13.5">
      <c r="A198" s="13" t="s">
        <v>26</v>
      </c>
      <c r="B198" s="14" t="s">
        <v>360</v>
      </c>
      <c r="C198" s="15" t="s">
        <v>361</v>
      </c>
      <c r="D198" s="24">
        <v>365082789</v>
      </c>
      <c r="E198" s="25">
        <v>365958031</v>
      </c>
      <c r="F198" s="25">
        <v>334455552</v>
      </c>
      <c r="G198" s="34">
        <f t="shared" si="35"/>
        <v>0.9139177820092709</v>
      </c>
      <c r="H198" s="24">
        <v>127029445</v>
      </c>
      <c r="I198" s="25">
        <v>5495420</v>
      </c>
      <c r="J198" s="25">
        <v>4471041</v>
      </c>
      <c r="K198" s="24">
        <v>136995906</v>
      </c>
      <c r="L198" s="24">
        <v>4512215</v>
      </c>
      <c r="M198" s="25">
        <v>4688135</v>
      </c>
      <c r="N198" s="25">
        <v>97609235</v>
      </c>
      <c r="O198" s="24">
        <v>106809585</v>
      </c>
      <c r="P198" s="24">
        <v>8257533</v>
      </c>
      <c r="Q198" s="25">
        <v>8061741</v>
      </c>
      <c r="R198" s="25">
        <v>74330787</v>
      </c>
      <c r="S198" s="40">
        <v>90650061</v>
      </c>
      <c r="T198" s="24">
        <v>0</v>
      </c>
      <c r="U198" s="25">
        <v>0</v>
      </c>
      <c r="V198" s="25">
        <v>0</v>
      </c>
      <c r="W198" s="40">
        <v>0</v>
      </c>
    </row>
    <row r="199" spans="1:23" ht="13.5">
      <c r="A199" s="13" t="s">
        <v>26</v>
      </c>
      <c r="B199" s="14" t="s">
        <v>362</v>
      </c>
      <c r="C199" s="15" t="s">
        <v>363</v>
      </c>
      <c r="D199" s="24">
        <v>711458388</v>
      </c>
      <c r="E199" s="25">
        <v>651043337</v>
      </c>
      <c r="F199" s="25">
        <v>554398786</v>
      </c>
      <c r="G199" s="34">
        <f t="shared" si="35"/>
        <v>0.8515543505209086</v>
      </c>
      <c r="H199" s="24">
        <v>27737683</v>
      </c>
      <c r="I199" s="25">
        <v>186105405</v>
      </c>
      <c r="J199" s="25">
        <v>12902347</v>
      </c>
      <c r="K199" s="24">
        <v>226745435</v>
      </c>
      <c r="L199" s="24">
        <v>21381981</v>
      </c>
      <c r="M199" s="25">
        <v>5952623</v>
      </c>
      <c r="N199" s="25">
        <v>30139230</v>
      </c>
      <c r="O199" s="24">
        <v>57473834</v>
      </c>
      <c r="P199" s="24">
        <v>138561940</v>
      </c>
      <c r="Q199" s="25">
        <v>14049094</v>
      </c>
      <c r="R199" s="25">
        <v>117568483</v>
      </c>
      <c r="S199" s="40">
        <v>270179517</v>
      </c>
      <c r="T199" s="24">
        <v>0</v>
      </c>
      <c r="U199" s="25">
        <v>0</v>
      </c>
      <c r="V199" s="25">
        <v>0</v>
      </c>
      <c r="W199" s="40">
        <v>0</v>
      </c>
    </row>
    <row r="200" spans="1:23" ht="13.5">
      <c r="A200" s="13" t="s">
        <v>41</v>
      </c>
      <c r="B200" s="14" t="s">
        <v>364</v>
      </c>
      <c r="C200" s="15" t="s">
        <v>365</v>
      </c>
      <c r="D200" s="24">
        <v>1384612831</v>
      </c>
      <c r="E200" s="25">
        <v>1119997123</v>
      </c>
      <c r="F200" s="25">
        <v>909040949</v>
      </c>
      <c r="G200" s="34">
        <f t="shared" si="35"/>
        <v>0.8116457893794072</v>
      </c>
      <c r="H200" s="24">
        <v>324125026</v>
      </c>
      <c r="I200" s="25">
        <v>56111821</v>
      </c>
      <c r="J200" s="25">
        <v>52125290</v>
      </c>
      <c r="K200" s="24">
        <v>432362137</v>
      </c>
      <c r="L200" s="24">
        <v>24580471</v>
      </c>
      <c r="M200" s="25">
        <v>8565125</v>
      </c>
      <c r="N200" s="25">
        <v>202830259</v>
      </c>
      <c r="O200" s="24">
        <v>235975855</v>
      </c>
      <c r="P200" s="24">
        <v>22851498</v>
      </c>
      <c r="Q200" s="25">
        <v>4316785</v>
      </c>
      <c r="R200" s="25">
        <v>213534674</v>
      </c>
      <c r="S200" s="40">
        <v>240702957</v>
      </c>
      <c r="T200" s="24">
        <v>0</v>
      </c>
      <c r="U200" s="25">
        <v>0</v>
      </c>
      <c r="V200" s="25">
        <v>0</v>
      </c>
      <c r="W200" s="40">
        <v>0</v>
      </c>
    </row>
    <row r="201" spans="1:23" ht="13.5">
      <c r="A201" s="16"/>
      <c r="B201" s="17" t="s">
        <v>366</v>
      </c>
      <c r="C201" s="18"/>
      <c r="D201" s="26">
        <f>SUM(D196:D200)</f>
        <v>3230783491</v>
      </c>
      <c r="E201" s="27">
        <f>SUM(E196:E200)</f>
        <v>2899688806</v>
      </c>
      <c r="F201" s="27">
        <f>SUM(F196:F200)</f>
        <v>2424797721</v>
      </c>
      <c r="G201" s="35">
        <f t="shared" si="35"/>
        <v>0.8362268792370542</v>
      </c>
      <c r="H201" s="26">
        <f aca="true" t="shared" si="40" ref="H201:W201">SUM(H196:H200)</f>
        <v>673711281</v>
      </c>
      <c r="I201" s="27">
        <f t="shared" si="40"/>
        <v>270899040</v>
      </c>
      <c r="J201" s="27">
        <f t="shared" si="40"/>
        <v>92305577</v>
      </c>
      <c r="K201" s="26">
        <f t="shared" si="40"/>
        <v>1036915898</v>
      </c>
      <c r="L201" s="26">
        <f t="shared" si="40"/>
        <v>73228863</v>
      </c>
      <c r="M201" s="27">
        <f t="shared" si="40"/>
        <v>133057157</v>
      </c>
      <c r="N201" s="27">
        <f t="shared" si="40"/>
        <v>404179400</v>
      </c>
      <c r="O201" s="26">
        <f t="shared" si="40"/>
        <v>610465420</v>
      </c>
      <c r="P201" s="26">
        <f t="shared" si="40"/>
        <v>193873646</v>
      </c>
      <c r="Q201" s="27">
        <f t="shared" si="40"/>
        <v>49196524</v>
      </c>
      <c r="R201" s="27">
        <f t="shared" si="40"/>
        <v>534346233</v>
      </c>
      <c r="S201" s="41">
        <f t="shared" si="40"/>
        <v>777416403</v>
      </c>
      <c r="T201" s="26">
        <f t="shared" si="40"/>
        <v>0</v>
      </c>
      <c r="U201" s="27">
        <f t="shared" si="40"/>
        <v>0</v>
      </c>
      <c r="V201" s="27">
        <f t="shared" si="40"/>
        <v>0</v>
      </c>
      <c r="W201" s="41">
        <f t="shared" si="40"/>
        <v>0</v>
      </c>
    </row>
    <row r="202" spans="1:23" ht="13.5">
      <c r="A202" s="19"/>
      <c r="B202" s="20" t="s">
        <v>367</v>
      </c>
      <c r="C202" s="21"/>
      <c r="D202" s="30">
        <f>SUM(D170:D175,D177:D181,D183:D187,D189:D194,D196:D200)</f>
        <v>19828138470</v>
      </c>
      <c r="E202" s="31">
        <f>SUM(E170:E175,E177:E181,E183:E187,E189:E194,E196:E200)</f>
        <v>19273042939</v>
      </c>
      <c r="F202" s="31">
        <f>SUM(F170:F175,F177:F181,F183:F187,F189:F194,F196:F200)</f>
        <v>14240976557</v>
      </c>
      <c r="G202" s="37">
        <f t="shared" si="35"/>
        <v>0.738906492455462</v>
      </c>
      <c r="H202" s="30">
        <f aca="true" t="shared" si="41" ref="H202:W202">SUM(H170:H175,H177:H181,H183:H187,H189:H194,H196:H200)</f>
        <v>4063348207</v>
      </c>
      <c r="I202" s="31">
        <f t="shared" si="41"/>
        <v>968519112</v>
      </c>
      <c r="J202" s="31">
        <f t="shared" si="41"/>
        <v>873590938</v>
      </c>
      <c r="K202" s="30">
        <f t="shared" si="41"/>
        <v>5905458257</v>
      </c>
      <c r="L202" s="30">
        <f t="shared" si="41"/>
        <v>805272879</v>
      </c>
      <c r="M202" s="31">
        <f t="shared" si="41"/>
        <v>759879878</v>
      </c>
      <c r="N202" s="31">
        <f t="shared" si="41"/>
        <v>2726797999</v>
      </c>
      <c r="O202" s="30">
        <f t="shared" si="41"/>
        <v>4291950756</v>
      </c>
      <c r="P202" s="30">
        <f t="shared" si="41"/>
        <v>943934110</v>
      </c>
      <c r="Q202" s="31">
        <f t="shared" si="41"/>
        <v>1370535575</v>
      </c>
      <c r="R202" s="31">
        <f t="shared" si="41"/>
        <v>1729097859</v>
      </c>
      <c r="S202" s="43">
        <f t="shared" si="41"/>
        <v>4043567544</v>
      </c>
      <c r="T202" s="26">
        <f t="shared" si="41"/>
        <v>0</v>
      </c>
      <c r="U202" s="27">
        <f t="shared" si="41"/>
        <v>0</v>
      </c>
      <c r="V202" s="27">
        <f t="shared" si="41"/>
        <v>0</v>
      </c>
      <c r="W202" s="41">
        <f t="shared" si="41"/>
        <v>0</v>
      </c>
    </row>
    <row r="203" spans="1:23" ht="13.5">
      <c r="A203" s="8"/>
      <c r="B203" s="9" t="s">
        <v>603</v>
      </c>
      <c r="C203" s="10"/>
      <c r="D203" s="28"/>
      <c r="E203" s="29"/>
      <c r="F203" s="29"/>
      <c r="G203" s="36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42"/>
      <c r="T203" s="28"/>
      <c r="U203" s="29"/>
      <c r="V203" s="29"/>
      <c r="W203" s="42"/>
    </row>
    <row r="204" spans="1:23" ht="13.5">
      <c r="A204" s="12"/>
      <c r="B204" s="9" t="s">
        <v>368</v>
      </c>
      <c r="C204" s="10"/>
      <c r="D204" s="28"/>
      <c r="E204" s="29"/>
      <c r="F204" s="29"/>
      <c r="G204" s="36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42"/>
      <c r="T204" s="28"/>
      <c r="U204" s="29"/>
      <c r="V204" s="29"/>
      <c r="W204" s="42"/>
    </row>
    <row r="205" spans="1:23" ht="13.5">
      <c r="A205" s="13" t="s">
        <v>26</v>
      </c>
      <c r="B205" s="14" t="s">
        <v>369</v>
      </c>
      <c r="C205" s="15" t="s">
        <v>370</v>
      </c>
      <c r="D205" s="24">
        <v>568138413</v>
      </c>
      <c r="E205" s="25">
        <v>526421284</v>
      </c>
      <c r="F205" s="25">
        <v>443184555</v>
      </c>
      <c r="G205" s="34">
        <f aca="true" t="shared" si="42" ref="G205:G228">IF($E205=0,0,$F205/$E205)</f>
        <v>0.8418819080271078</v>
      </c>
      <c r="H205" s="24">
        <v>10449058</v>
      </c>
      <c r="I205" s="25">
        <v>8264550</v>
      </c>
      <c r="J205" s="25">
        <v>172975240</v>
      </c>
      <c r="K205" s="24">
        <v>191688848</v>
      </c>
      <c r="L205" s="24">
        <v>21027391</v>
      </c>
      <c r="M205" s="25">
        <v>122240068</v>
      </c>
      <c r="N205" s="25">
        <v>21949338</v>
      </c>
      <c r="O205" s="24">
        <v>165216797</v>
      </c>
      <c r="P205" s="24">
        <v>10074833</v>
      </c>
      <c r="Q205" s="25">
        <v>-12414075</v>
      </c>
      <c r="R205" s="25">
        <v>88618152</v>
      </c>
      <c r="S205" s="40">
        <v>86278910</v>
      </c>
      <c r="T205" s="24">
        <v>0</v>
      </c>
      <c r="U205" s="25">
        <v>0</v>
      </c>
      <c r="V205" s="25">
        <v>0</v>
      </c>
      <c r="W205" s="40">
        <v>0</v>
      </c>
    </row>
    <row r="206" spans="1:23" ht="13.5">
      <c r="A206" s="13" t="s">
        <v>26</v>
      </c>
      <c r="B206" s="14" t="s">
        <v>371</v>
      </c>
      <c r="C206" s="15" t="s">
        <v>372</v>
      </c>
      <c r="D206" s="24">
        <v>740965212</v>
      </c>
      <c r="E206" s="25">
        <v>758371571</v>
      </c>
      <c r="F206" s="25">
        <v>587357020</v>
      </c>
      <c r="G206" s="34">
        <f t="shared" si="42"/>
        <v>0.7744976769441692</v>
      </c>
      <c r="H206" s="24">
        <v>126636354</v>
      </c>
      <c r="I206" s="25">
        <v>43081516</v>
      </c>
      <c r="J206" s="25">
        <v>46768097</v>
      </c>
      <c r="K206" s="24">
        <v>216485967</v>
      </c>
      <c r="L206" s="24">
        <v>46302707</v>
      </c>
      <c r="M206" s="25">
        <v>43066712</v>
      </c>
      <c r="N206" s="25">
        <v>109922669</v>
      </c>
      <c r="O206" s="24">
        <v>199292088</v>
      </c>
      <c r="P206" s="24">
        <v>35271742</v>
      </c>
      <c r="Q206" s="25">
        <v>43240644</v>
      </c>
      <c r="R206" s="25">
        <v>93066579</v>
      </c>
      <c r="S206" s="40">
        <v>171578965</v>
      </c>
      <c r="T206" s="24">
        <v>0</v>
      </c>
      <c r="U206" s="25">
        <v>0</v>
      </c>
      <c r="V206" s="25">
        <v>0</v>
      </c>
      <c r="W206" s="40">
        <v>0</v>
      </c>
    </row>
    <row r="207" spans="1:23" ht="13.5">
      <c r="A207" s="13" t="s">
        <v>26</v>
      </c>
      <c r="B207" s="14" t="s">
        <v>373</v>
      </c>
      <c r="C207" s="15" t="s">
        <v>374</v>
      </c>
      <c r="D207" s="24">
        <v>567906696</v>
      </c>
      <c r="E207" s="25">
        <v>641656888</v>
      </c>
      <c r="F207" s="25">
        <v>474623660</v>
      </c>
      <c r="G207" s="34">
        <f t="shared" si="42"/>
        <v>0.7396845087712983</v>
      </c>
      <c r="H207" s="24">
        <v>121199894</v>
      </c>
      <c r="I207" s="25">
        <v>29122033</v>
      </c>
      <c r="J207" s="25">
        <v>25434506</v>
      </c>
      <c r="K207" s="24">
        <v>175756433</v>
      </c>
      <c r="L207" s="24">
        <v>25191170</v>
      </c>
      <c r="M207" s="25">
        <v>29063864</v>
      </c>
      <c r="N207" s="25">
        <v>103127480</v>
      </c>
      <c r="O207" s="24">
        <v>157382514</v>
      </c>
      <c r="P207" s="24">
        <v>27298954</v>
      </c>
      <c r="Q207" s="25">
        <v>31436950</v>
      </c>
      <c r="R207" s="25">
        <v>82748809</v>
      </c>
      <c r="S207" s="40">
        <v>141484713</v>
      </c>
      <c r="T207" s="24">
        <v>0</v>
      </c>
      <c r="U207" s="25">
        <v>0</v>
      </c>
      <c r="V207" s="25">
        <v>0</v>
      </c>
      <c r="W207" s="40">
        <v>0</v>
      </c>
    </row>
    <row r="208" spans="1:23" ht="13.5">
      <c r="A208" s="13" t="s">
        <v>26</v>
      </c>
      <c r="B208" s="14" t="s">
        <v>375</v>
      </c>
      <c r="C208" s="15" t="s">
        <v>376</v>
      </c>
      <c r="D208" s="24">
        <v>365077092</v>
      </c>
      <c r="E208" s="25">
        <v>363755357</v>
      </c>
      <c r="F208" s="25">
        <v>170239380</v>
      </c>
      <c r="G208" s="34">
        <f t="shared" si="42"/>
        <v>0.4680051488561308</v>
      </c>
      <c r="H208" s="24">
        <v>26482573</v>
      </c>
      <c r="I208" s="25">
        <v>14400270</v>
      </c>
      <c r="J208" s="25">
        <v>21269243</v>
      </c>
      <c r="K208" s="24">
        <v>62152086</v>
      </c>
      <c r="L208" s="24">
        <v>17289757</v>
      </c>
      <c r="M208" s="25">
        <v>20706281</v>
      </c>
      <c r="N208" s="25">
        <v>16503159</v>
      </c>
      <c r="O208" s="24">
        <v>54499197</v>
      </c>
      <c r="P208" s="24">
        <v>19049051</v>
      </c>
      <c r="Q208" s="25">
        <v>18366891</v>
      </c>
      <c r="R208" s="25">
        <v>16172155</v>
      </c>
      <c r="S208" s="40">
        <v>53588097</v>
      </c>
      <c r="T208" s="24">
        <v>0</v>
      </c>
      <c r="U208" s="25">
        <v>0</v>
      </c>
      <c r="V208" s="25">
        <v>0</v>
      </c>
      <c r="W208" s="40">
        <v>0</v>
      </c>
    </row>
    <row r="209" spans="1:23" ht="13.5">
      <c r="A209" s="13" t="s">
        <v>26</v>
      </c>
      <c r="B209" s="14" t="s">
        <v>377</v>
      </c>
      <c r="C209" s="15" t="s">
        <v>378</v>
      </c>
      <c r="D209" s="24">
        <v>827173196</v>
      </c>
      <c r="E209" s="25">
        <v>827173196</v>
      </c>
      <c r="F209" s="25">
        <v>482393512</v>
      </c>
      <c r="G209" s="34">
        <f t="shared" si="42"/>
        <v>0.5831832007283756</v>
      </c>
      <c r="H209" s="24">
        <v>50580921</v>
      </c>
      <c r="I209" s="25">
        <v>103356394</v>
      </c>
      <c r="J209" s="25">
        <v>49958208</v>
      </c>
      <c r="K209" s="24">
        <v>203895523</v>
      </c>
      <c r="L209" s="24">
        <v>50319268</v>
      </c>
      <c r="M209" s="25">
        <v>47925902</v>
      </c>
      <c r="N209" s="25">
        <v>80022047</v>
      </c>
      <c r="O209" s="24">
        <v>178267217</v>
      </c>
      <c r="P209" s="24">
        <v>47694496</v>
      </c>
      <c r="Q209" s="25">
        <v>52536276</v>
      </c>
      <c r="R209" s="25">
        <v>0</v>
      </c>
      <c r="S209" s="40">
        <v>100230772</v>
      </c>
      <c r="T209" s="24">
        <v>0</v>
      </c>
      <c r="U209" s="25">
        <v>0</v>
      </c>
      <c r="V209" s="25">
        <v>0</v>
      </c>
      <c r="W209" s="40">
        <v>0</v>
      </c>
    </row>
    <row r="210" spans="1:23" ht="13.5">
      <c r="A210" s="13" t="s">
        <v>26</v>
      </c>
      <c r="B210" s="14" t="s">
        <v>379</v>
      </c>
      <c r="C210" s="15" t="s">
        <v>380</v>
      </c>
      <c r="D210" s="24">
        <v>174333948</v>
      </c>
      <c r="E210" s="25">
        <v>258510948</v>
      </c>
      <c r="F210" s="25">
        <v>206588107</v>
      </c>
      <c r="G210" s="34">
        <f t="shared" si="42"/>
        <v>0.7991464523970567</v>
      </c>
      <c r="H210" s="24">
        <v>48737713</v>
      </c>
      <c r="I210" s="25">
        <v>13338734</v>
      </c>
      <c r="J210" s="25">
        <v>13047485</v>
      </c>
      <c r="K210" s="24">
        <v>75123932</v>
      </c>
      <c r="L210" s="24">
        <v>13159388</v>
      </c>
      <c r="M210" s="25">
        <v>15926728</v>
      </c>
      <c r="N210" s="25">
        <v>37985603</v>
      </c>
      <c r="O210" s="24">
        <v>67071719</v>
      </c>
      <c r="P210" s="24">
        <v>13086427</v>
      </c>
      <c r="Q210" s="25">
        <v>18246045</v>
      </c>
      <c r="R210" s="25">
        <v>33059984</v>
      </c>
      <c r="S210" s="40">
        <v>64392456</v>
      </c>
      <c r="T210" s="24">
        <v>0</v>
      </c>
      <c r="U210" s="25">
        <v>0</v>
      </c>
      <c r="V210" s="25">
        <v>0</v>
      </c>
      <c r="W210" s="40">
        <v>0</v>
      </c>
    </row>
    <row r="211" spans="1:23" ht="13.5">
      <c r="A211" s="13" t="s">
        <v>26</v>
      </c>
      <c r="B211" s="14" t="s">
        <v>381</v>
      </c>
      <c r="C211" s="15" t="s">
        <v>382</v>
      </c>
      <c r="D211" s="24">
        <v>2000925744</v>
      </c>
      <c r="E211" s="25">
        <v>2241409406</v>
      </c>
      <c r="F211" s="25">
        <v>1394668525</v>
      </c>
      <c r="G211" s="34">
        <f t="shared" si="42"/>
        <v>0.6222283716962327</v>
      </c>
      <c r="H211" s="24">
        <v>275275135</v>
      </c>
      <c r="I211" s="25">
        <v>119273335</v>
      </c>
      <c r="J211" s="25">
        <v>146319260</v>
      </c>
      <c r="K211" s="24">
        <v>540867730</v>
      </c>
      <c r="L211" s="24">
        <v>143240334</v>
      </c>
      <c r="M211" s="25">
        <v>138225640</v>
      </c>
      <c r="N211" s="25">
        <v>137658247</v>
      </c>
      <c r="O211" s="24">
        <v>419124221</v>
      </c>
      <c r="P211" s="24">
        <v>145591354</v>
      </c>
      <c r="Q211" s="25">
        <v>150384734</v>
      </c>
      <c r="R211" s="25">
        <v>138700486</v>
      </c>
      <c r="S211" s="40">
        <v>434676574</v>
      </c>
      <c r="T211" s="24">
        <v>0</v>
      </c>
      <c r="U211" s="25">
        <v>0</v>
      </c>
      <c r="V211" s="25">
        <v>0</v>
      </c>
      <c r="W211" s="40">
        <v>0</v>
      </c>
    </row>
    <row r="212" spans="1:23" ht="13.5">
      <c r="A212" s="13" t="s">
        <v>41</v>
      </c>
      <c r="B212" s="14" t="s">
        <v>383</v>
      </c>
      <c r="C212" s="15" t="s">
        <v>384</v>
      </c>
      <c r="D212" s="24">
        <v>334509950</v>
      </c>
      <c r="E212" s="25">
        <v>333989920</v>
      </c>
      <c r="F212" s="25">
        <v>313099084</v>
      </c>
      <c r="G212" s="34">
        <f t="shared" si="42"/>
        <v>0.9374506991109193</v>
      </c>
      <c r="H212" s="24">
        <v>123018640</v>
      </c>
      <c r="I212" s="25">
        <v>1850522</v>
      </c>
      <c r="J212" s="25">
        <v>1715435</v>
      </c>
      <c r="K212" s="24">
        <v>126584597</v>
      </c>
      <c r="L212" s="24">
        <v>2364078</v>
      </c>
      <c r="M212" s="25">
        <v>3006960</v>
      </c>
      <c r="N212" s="25">
        <v>99782944</v>
      </c>
      <c r="O212" s="24">
        <v>105153982</v>
      </c>
      <c r="P212" s="24">
        <v>2658162</v>
      </c>
      <c r="Q212" s="25">
        <v>3569589</v>
      </c>
      <c r="R212" s="25">
        <v>75132754</v>
      </c>
      <c r="S212" s="40">
        <v>81360505</v>
      </c>
      <c r="T212" s="24">
        <v>0</v>
      </c>
      <c r="U212" s="25">
        <v>0</v>
      </c>
      <c r="V212" s="25">
        <v>0</v>
      </c>
      <c r="W212" s="40">
        <v>0</v>
      </c>
    </row>
    <row r="213" spans="1:23" ht="13.5">
      <c r="A213" s="16"/>
      <c r="B213" s="17" t="s">
        <v>385</v>
      </c>
      <c r="C213" s="18"/>
      <c r="D213" s="26">
        <f>SUM(D205:D212)</f>
        <v>5579030251</v>
      </c>
      <c r="E213" s="27">
        <f>SUM(E205:E212)</f>
        <v>5951288570</v>
      </c>
      <c r="F213" s="27">
        <f>SUM(F205:F212)</f>
        <v>4072153843</v>
      </c>
      <c r="G213" s="35">
        <f t="shared" si="42"/>
        <v>0.6842474188745312</v>
      </c>
      <c r="H213" s="26">
        <f aca="true" t="shared" si="43" ref="H213:W213">SUM(H205:H212)</f>
        <v>782380288</v>
      </c>
      <c r="I213" s="27">
        <f t="shared" si="43"/>
        <v>332687354</v>
      </c>
      <c r="J213" s="27">
        <f t="shared" si="43"/>
        <v>477487474</v>
      </c>
      <c r="K213" s="26">
        <f t="shared" si="43"/>
        <v>1592555116</v>
      </c>
      <c r="L213" s="26">
        <f t="shared" si="43"/>
        <v>318894093</v>
      </c>
      <c r="M213" s="27">
        <f t="shared" si="43"/>
        <v>420162155</v>
      </c>
      <c r="N213" s="27">
        <f t="shared" si="43"/>
        <v>606951487</v>
      </c>
      <c r="O213" s="26">
        <f t="shared" si="43"/>
        <v>1346007735</v>
      </c>
      <c r="P213" s="26">
        <f t="shared" si="43"/>
        <v>300725019</v>
      </c>
      <c r="Q213" s="27">
        <f t="shared" si="43"/>
        <v>305367054</v>
      </c>
      <c r="R213" s="27">
        <f t="shared" si="43"/>
        <v>527498919</v>
      </c>
      <c r="S213" s="41">
        <f t="shared" si="43"/>
        <v>1133590992</v>
      </c>
      <c r="T213" s="26">
        <f t="shared" si="43"/>
        <v>0</v>
      </c>
      <c r="U213" s="27">
        <f t="shared" si="43"/>
        <v>0</v>
      </c>
      <c r="V213" s="27">
        <f t="shared" si="43"/>
        <v>0</v>
      </c>
      <c r="W213" s="41">
        <f t="shared" si="43"/>
        <v>0</v>
      </c>
    </row>
    <row r="214" spans="1:23" ht="13.5">
      <c r="A214" s="13" t="s">
        <v>26</v>
      </c>
      <c r="B214" s="14" t="s">
        <v>386</v>
      </c>
      <c r="C214" s="15" t="s">
        <v>387</v>
      </c>
      <c r="D214" s="24">
        <v>463324212</v>
      </c>
      <c r="E214" s="25">
        <v>583699279</v>
      </c>
      <c r="F214" s="25">
        <v>344917605</v>
      </c>
      <c r="G214" s="34">
        <f t="shared" si="42"/>
        <v>0.5909166199261315</v>
      </c>
      <c r="H214" s="24">
        <v>72674307</v>
      </c>
      <c r="I214" s="25">
        <v>34617535</v>
      </c>
      <c r="J214" s="25">
        <v>33449406</v>
      </c>
      <c r="K214" s="24">
        <v>140741248</v>
      </c>
      <c r="L214" s="24">
        <v>36486882</v>
      </c>
      <c r="M214" s="25">
        <v>35301925</v>
      </c>
      <c r="N214" s="25">
        <v>33333648</v>
      </c>
      <c r="O214" s="24">
        <v>105122455</v>
      </c>
      <c r="P214" s="24">
        <v>32062384</v>
      </c>
      <c r="Q214" s="25">
        <v>41083251</v>
      </c>
      <c r="R214" s="25">
        <v>25908267</v>
      </c>
      <c r="S214" s="40">
        <v>99053902</v>
      </c>
      <c r="T214" s="24">
        <v>0</v>
      </c>
      <c r="U214" s="25">
        <v>0</v>
      </c>
      <c r="V214" s="25">
        <v>0</v>
      </c>
      <c r="W214" s="40">
        <v>0</v>
      </c>
    </row>
    <row r="215" spans="1:23" ht="13.5">
      <c r="A215" s="13" t="s">
        <v>26</v>
      </c>
      <c r="B215" s="14" t="s">
        <v>388</v>
      </c>
      <c r="C215" s="15" t="s">
        <v>389</v>
      </c>
      <c r="D215" s="24">
        <v>3181225158</v>
      </c>
      <c r="E215" s="25">
        <v>3146588666</v>
      </c>
      <c r="F215" s="25">
        <v>2313460772</v>
      </c>
      <c r="G215" s="34">
        <f t="shared" si="42"/>
        <v>0.7352282161941786</v>
      </c>
      <c r="H215" s="24">
        <v>383444526</v>
      </c>
      <c r="I215" s="25">
        <v>220134087</v>
      </c>
      <c r="J215" s="25">
        <v>208466347</v>
      </c>
      <c r="K215" s="24">
        <v>812044960</v>
      </c>
      <c r="L215" s="24">
        <v>217564594</v>
      </c>
      <c r="M215" s="25">
        <v>211633287</v>
      </c>
      <c r="N215" s="25">
        <v>339211572</v>
      </c>
      <c r="O215" s="24">
        <v>768409453</v>
      </c>
      <c r="P215" s="24">
        <v>207138165</v>
      </c>
      <c r="Q215" s="25">
        <v>213163974</v>
      </c>
      <c r="R215" s="25">
        <v>312704220</v>
      </c>
      <c r="S215" s="40">
        <v>733006359</v>
      </c>
      <c r="T215" s="24">
        <v>0</v>
      </c>
      <c r="U215" s="25">
        <v>0</v>
      </c>
      <c r="V215" s="25">
        <v>0</v>
      </c>
      <c r="W215" s="40">
        <v>0</v>
      </c>
    </row>
    <row r="216" spans="1:23" ht="13.5">
      <c r="A216" s="13" t="s">
        <v>26</v>
      </c>
      <c r="B216" s="14" t="s">
        <v>390</v>
      </c>
      <c r="C216" s="15" t="s">
        <v>391</v>
      </c>
      <c r="D216" s="24">
        <v>1638859565</v>
      </c>
      <c r="E216" s="25">
        <v>1656539193</v>
      </c>
      <c r="F216" s="25">
        <v>1303622815</v>
      </c>
      <c r="G216" s="34">
        <f t="shared" si="42"/>
        <v>0.7869556123445127</v>
      </c>
      <c r="H216" s="24">
        <v>205343010</v>
      </c>
      <c r="I216" s="25">
        <v>129170513</v>
      </c>
      <c r="J216" s="25">
        <v>111147896</v>
      </c>
      <c r="K216" s="24">
        <v>445661419</v>
      </c>
      <c r="L216" s="24">
        <v>117767472</v>
      </c>
      <c r="M216" s="25">
        <v>140301825</v>
      </c>
      <c r="N216" s="25">
        <v>178746522</v>
      </c>
      <c r="O216" s="24">
        <v>436815819</v>
      </c>
      <c r="P216" s="24">
        <v>117074867</v>
      </c>
      <c r="Q216" s="25">
        <v>110037220</v>
      </c>
      <c r="R216" s="25">
        <v>194033490</v>
      </c>
      <c r="S216" s="40">
        <v>421145577</v>
      </c>
      <c r="T216" s="24">
        <v>0</v>
      </c>
      <c r="U216" s="25">
        <v>0</v>
      </c>
      <c r="V216" s="25">
        <v>0</v>
      </c>
      <c r="W216" s="40">
        <v>0</v>
      </c>
    </row>
    <row r="217" spans="1:23" ht="13.5">
      <c r="A217" s="13" t="s">
        <v>26</v>
      </c>
      <c r="B217" s="14" t="s">
        <v>392</v>
      </c>
      <c r="C217" s="15" t="s">
        <v>393</v>
      </c>
      <c r="D217" s="24">
        <v>109392167</v>
      </c>
      <c r="E217" s="25">
        <v>109392167</v>
      </c>
      <c r="F217" s="25">
        <v>84887664</v>
      </c>
      <c r="G217" s="34">
        <f t="shared" si="42"/>
        <v>0.775993988673796</v>
      </c>
      <c r="H217" s="24">
        <v>7952609</v>
      </c>
      <c r="I217" s="25">
        <v>718270</v>
      </c>
      <c r="J217" s="25">
        <v>694794</v>
      </c>
      <c r="K217" s="24">
        <v>9365673</v>
      </c>
      <c r="L217" s="24">
        <v>14173540</v>
      </c>
      <c r="M217" s="25">
        <v>8532662</v>
      </c>
      <c r="N217" s="25">
        <v>9212011</v>
      </c>
      <c r="O217" s="24">
        <v>31918213</v>
      </c>
      <c r="P217" s="24">
        <v>7556509</v>
      </c>
      <c r="Q217" s="25">
        <v>28531874</v>
      </c>
      <c r="R217" s="25">
        <v>7515395</v>
      </c>
      <c r="S217" s="40">
        <v>43603778</v>
      </c>
      <c r="T217" s="24">
        <v>0</v>
      </c>
      <c r="U217" s="25">
        <v>0</v>
      </c>
      <c r="V217" s="25">
        <v>0</v>
      </c>
      <c r="W217" s="40">
        <v>0</v>
      </c>
    </row>
    <row r="218" spans="1:23" ht="13.5">
      <c r="A218" s="13" t="s">
        <v>26</v>
      </c>
      <c r="B218" s="14" t="s">
        <v>394</v>
      </c>
      <c r="C218" s="15" t="s">
        <v>395</v>
      </c>
      <c r="D218" s="24">
        <v>754252618</v>
      </c>
      <c r="E218" s="25">
        <v>763786531</v>
      </c>
      <c r="F218" s="25">
        <v>665213479</v>
      </c>
      <c r="G218" s="34">
        <f t="shared" si="42"/>
        <v>0.8709416204669889</v>
      </c>
      <c r="H218" s="24">
        <v>192762073</v>
      </c>
      <c r="I218" s="25">
        <v>28642000</v>
      </c>
      <c r="J218" s="25">
        <v>31286147</v>
      </c>
      <c r="K218" s="24">
        <v>252690220</v>
      </c>
      <c r="L218" s="24">
        <v>27158821</v>
      </c>
      <c r="M218" s="25">
        <v>29452966</v>
      </c>
      <c r="N218" s="25">
        <v>31713197</v>
      </c>
      <c r="O218" s="24">
        <v>88324984</v>
      </c>
      <c r="P218" s="24">
        <v>163735253</v>
      </c>
      <c r="Q218" s="25">
        <v>30162268</v>
      </c>
      <c r="R218" s="25">
        <v>130300754</v>
      </c>
      <c r="S218" s="40">
        <v>324198275</v>
      </c>
      <c r="T218" s="24">
        <v>0</v>
      </c>
      <c r="U218" s="25">
        <v>0</v>
      </c>
      <c r="V218" s="25">
        <v>0</v>
      </c>
      <c r="W218" s="40">
        <v>0</v>
      </c>
    </row>
    <row r="219" spans="1:23" ht="13.5">
      <c r="A219" s="13" t="s">
        <v>26</v>
      </c>
      <c r="B219" s="14" t="s">
        <v>396</v>
      </c>
      <c r="C219" s="15" t="s">
        <v>397</v>
      </c>
      <c r="D219" s="24">
        <v>429710256</v>
      </c>
      <c r="E219" s="25">
        <v>429710256</v>
      </c>
      <c r="F219" s="25">
        <v>499642849</v>
      </c>
      <c r="G219" s="34">
        <f t="shared" si="42"/>
        <v>1.1627435976301204</v>
      </c>
      <c r="H219" s="24">
        <v>17688078</v>
      </c>
      <c r="I219" s="25">
        <v>181576550</v>
      </c>
      <c r="J219" s="25">
        <v>0</v>
      </c>
      <c r="K219" s="24">
        <v>199264628</v>
      </c>
      <c r="L219" s="24">
        <v>18191949</v>
      </c>
      <c r="M219" s="25">
        <v>16908475</v>
      </c>
      <c r="N219" s="25">
        <v>0</v>
      </c>
      <c r="O219" s="24">
        <v>35100424</v>
      </c>
      <c r="P219" s="24">
        <v>137830598</v>
      </c>
      <c r="Q219" s="25">
        <v>15085682</v>
      </c>
      <c r="R219" s="25">
        <v>112361517</v>
      </c>
      <c r="S219" s="40">
        <v>265277797</v>
      </c>
      <c r="T219" s="24">
        <v>0</v>
      </c>
      <c r="U219" s="25">
        <v>0</v>
      </c>
      <c r="V219" s="25">
        <v>0</v>
      </c>
      <c r="W219" s="40">
        <v>0</v>
      </c>
    </row>
    <row r="220" spans="1:23" ht="13.5">
      <c r="A220" s="13" t="s">
        <v>41</v>
      </c>
      <c r="B220" s="14" t="s">
        <v>398</v>
      </c>
      <c r="C220" s="15" t="s">
        <v>399</v>
      </c>
      <c r="D220" s="24">
        <v>386980001</v>
      </c>
      <c r="E220" s="25">
        <v>387145001</v>
      </c>
      <c r="F220" s="25">
        <v>367727160</v>
      </c>
      <c r="G220" s="34">
        <f t="shared" si="42"/>
        <v>0.9498434928777499</v>
      </c>
      <c r="H220" s="24">
        <v>151333069</v>
      </c>
      <c r="I220" s="25">
        <v>586874</v>
      </c>
      <c r="J220" s="25">
        <v>863650</v>
      </c>
      <c r="K220" s="24">
        <v>152783593</v>
      </c>
      <c r="L220" s="24">
        <v>3445868</v>
      </c>
      <c r="M220" s="25">
        <v>441152</v>
      </c>
      <c r="N220" s="25">
        <v>119404554</v>
      </c>
      <c r="O220" s="24">
        <v>123291574</v>
      </c>
      <c r="P220" s="24">
        <v>1402538</v>
      </c>
      <c r="Q220" s="25">
        <v>1019033</v>
      </c>
      <c r="R220" s="25">
        <v>89230422</v>
      </c>
      <c r="S220" s="40">
        <v>91651993</v>
      </c>
      <c r="T220" s="24">
        <v>0</v>
      </c>
      <c r="U220" s="25">
        <v>0</v>
      </c>
      <c r="V220" s="25">
        <v>0</v>
      </c>
      <c r="W220" s="40">
        <v>0</v>
      </c>
    </row>
    <row r="221" spans="1:23" ht="13.5">
      <c r="A221" s="16"/>
      <c r="B221" s="17" t="s">
        <v>400</v>
      </c>
      <c r="C221" s="18"/>
      <c r="D221" s="26">
        <f>SUM(D214:D220)</f>
        <v>6963743977</v>
      </c>
      <c r="E221" s="27">
        <f>SUM(E214:E220)</f>
        <v>7076861093</v>
      </c>
      <c r="F221" s="27">
        <f>SUM(F214:F220)</f>
        <v>5579472344</v>
      </c>
      <c r="G221" s="35">
        <f t="shared" si="42"/>
        <v>0.7884106061540298</v>
      </c>
      <c r="H221" s="26">
        <f aca="true" t="shared" si="44" ref="H221:W221">SUM(H214:H220)</f>
        <v>1031197672</v>
      </c>
      <c r="I221" s="27">
        <f t="shared" si="44"/>
        <v>595445829</v>
      </c>
      <c r="J221" s="27">
        <f t="shared" si="44"/>
        <v>385908240</v>
      </c>
      <c r="K221" s="26">
        <f t="shared" si="44"/>
        <v>2012551741</v>
      </c>
      <c r="L221" s="26">
        <f t="shared" si="44"/>
        <v>434789126</v>
      </c>
      <c r="M221" s="27">
        <f t="shared" si="44"/>
        <v>442572292</v>
      </c>
      <c r="N221" s="27">
        <f t="shared" si="44"/>
        <v>711621504</v>
      </c>
      <c r="O221" s="26">
        <f t="shared" si="44"/>
        <v>1588982922</v>
      </c>
      <c r="P221" s="26">
        <f t="shared" si="44"/>
        <v>666800314</v>
      </c>
      <c r="Q221" s="27">
        <f t="shared" si="44"/>
        <v>439083302</v>
      </c>
      <c r="R221" s="27">
        <f t="shared" si="44"/>
        <v>872054065</v>
      </c>
      <c r="S221" s="41">
        <f t="shared" si="44"/>
        <v>1977937681</v>
      </c>
      <c r="T221" s="26">
        <f t="shared" si="44"/>
        <v>0</v>
      </c>
      <c r="U221" s="27">
        <f t="shared" si="44"/>
        <v>0</v>
      </c>
      <c r="V221" s="27">
        <f t="shared" si="44"/>
        <v>0</v>
      </c>
      <c r="W221" s="41">
        <f t="shared" si="44"/>
        <v>0</v>
      </c>
    </row>
    <row r="222" spans="1:23" ht="13.5">
      <c r="A222" s="13" t="s">
        <v>26</v>
      </c>
      <c r="B222" s="14" t="s">
        <v>401</v>
      </c>
      <c r="C222" s="15" t="s">
        <v>402</v>
      </c>
      <c r="D222" s="24">
        <v>565067867</v>
      </c>
      <c r="E222" s="25">
        <v>531567867</v>
      </c>
      <c r="F222" s="25">
        <v>340827520</v>
      </c>
      <c r="G222" s="34">
        <f t="shared" si="42"/>
        <v>0.6411740459849881</v>
      </c>
      <c r="H222" s="24">
        <v>67708867</v>
      </c>
      <c r="I222" s="25">
        <v>68728931</v>
      </c>
      <c r="J222" s="25">
        <v>-903776</v>
      </c>
      <c r="K222" s="24">
        <v>135534022</v>
      </c>
      <c r="L222" s="24">
        <v>0</v>
      </c>
      <c r="M222" s="25">
        <v>0</v>
      </c>
      <c r="N222" s="25">
        <v>0</v>
      </c>
      <c r="O222" s="24">
        <v>0</v>
      </c>
      <c r="P222" s="24">
        <v>61703528</v>
      </c>
      <c r="Q222" s="25">
        <v>23772822</v>
      </c>
      <c r="R222" s="25">
        <v>119817148</v>
      </c>
      <c r="S222" s="40">
        <v>205293498</v>
      </c>
      <c r="T222" s="24">
        <v>0</v>
      </c>
      <c r="U222" s="25">
        <v>0</v>
      </c>
      <c r="V222" s="25">
        <v>0</v>
      </c>
      <c r="W222" s="40">
        <v>0</v>
      </c>
    </row>
    <row r="223" spans="1:23" ht="13.5">
      <c r="A223" s="13" t="s">
        <v>26</v>
      </c>
      <c r="B223" s="14" t="s">
        <v>403</v>
      </c>
      <c r="C223" s="15" t="s">
        <v>404</v>
      </c>
      <c r="D223" s="24">
        <v>988217694</v>
      </c>
      <c r="E223" s="25">
        <v>925384738</v>
      </c>
      <c r="F223" s="25">
        <v>804658039</v>
      </c>
      <c r="G223" s="34">
        <f t="shared" si="42"/>
        <v>0.8695389127975871</v>
      </c>
      <c r="H223" s="24">
        <v>258615056</v>
      </c>
      <c r="I223" s="25">
        <v>23869301</v>
      </c>
      <c r="J223" s="25">
        <v>23598715</v>
      </c>
      <c r="K223" s="24">
        <v>306083072</v>
      </c>
      <c r="L223" s="24">
        <v>32174023</v>
      </c>
      <c r="M223" s="25">
        <v>27094055</v>
      </c>
      <c r="N223" s="25">
        <v>26793366</v>
      </c>
      <c r="O223" s="24">
        <v>86061444</v>
      </c>
      <c r="P223" s="24">
        <v>215162620</v>
      </c>
      <c r="Q223" s="25">
        <v>31005654</v>
      </c>
      <c r="R223" s="25">
        <v>166345249</v>
      </c>
      <c r="S223" s="40">
        <v>412513523</v>
      </c>
      <c r="T223" s="24">
        <v>0</v>
      </c>
      <c r="U223" s="25">
        <v>0</v>
      </c>
      <c r="V223" s="25">
        <v>0</v>
      </c>
      <c r="W223" s="40">
        <v>0</v>
      </c>
    </row>
    <row r="224" spans="1:23" ht="13.5">
      <c r="A224" s="13" t="s">
        <v>26</v>
      </c>
      <c r="B224" s="14" t="s">
        <v>405</v>
      </c>
      <c r="C224" s="15" t="s">
        <v>406</v>
      </c>
      <c r="D224" s="24">
        <v>1365533989</v>
      </c>
      <c r="E224" s="25">
        <v>1383665183</v>
      </c>
      <c r="F224" s="25">
        <v>718317056</v>
      </c>
      <c r="G224" s="34">
        <f t="shared" si="42"/>
        <v>0.5191408043111828</v>
      </c>
      <c r="H224" s="24">
        <v>330267703</v>
      </c>
      <c r="I224" s="25">
        <v>24676957</v>
      </c>
      <c r="J224" s="25">
        <v>24922589</v>
      </c>
      <c r="K224" s="24">
        <v>379867249</v>
      </c>
      <c r="L224" s="24">
        <v>24672690</v>
      </c>
      <c r="M224" s="25">
        <v>22822304</v>
      </c>
      <c r="N224" s="25">
        <v>23680747</v>
      </c>
      <c r="O224" s="24">
        <v>71175741</v>
      </c>
      <c r="P224" s="24">
        <v>24316568</v>
      </c>
      <c r="Q224" s="25">
        <v>23407735</v>
      </c>
      <c r="R224" s="25">
        <v>219549763</v>
      </c>
      <c r="S224" s="40">
        <v>267274066</v>
      </c>
      <c r="T224" s="24">
        <v>0</v>
      </c>
      <c r="U224" s="25">
        <v>0</v>
      </c>
      <c r="V224" s="25">
        <v>0</v>
      </c>
      <c r="W224" s="40">
        <v>0</v>
      </c>
    </row>
    <row r="225" spans="1:23" ht="13.5">
      <c r="A225" s="13" t="s">
        <v>26</v>
      </c>
      <c r="B225" s="14" t="s">
        <v>407</v>
      </c>
      <c r="C225" s="15" t="s">
        <v>408</v>
      </c>
      <c r="D225" s="24">
        <v>2864566874</v>
      </c>
      <c r="E225" s="25">
        <v>3073730874</v>
      </c>
      <c r="F225" s="25">
        <v>2328312964</v>
      </c>
      <c r="G225" s="34">
        <f t="shared" si="42"/>
        <v>0.7574875808727033</v>
      </c>
      <c r="H225" s="24">
        <v>476753023</v>
      </c>
      <c r="I225" s="25">
        <v>194566616</v>
      </c>
      <c r="J225" s="25">
        <v>184060324</v>
      </c>
      <c r="K225" s="24">
        <v>855379963</v>
      </c>
      <c r="L225" s="24">
        <v>176492093</v>
      </c>
      <c r="M225" s="25">
        <v>178377406</v>
      </c>
      <c r="N225" s="25">
        <v>399486608</v>
      </c>
      <c r="O225" s="24">
        <v>754356107</v>
      </c>
      <c r="P225" s="24">
        <v>190092409</v>
      </c>
      <c r="Q225" s="25">
        <v>174047710</v>
      </c>
      <c r="R225" s="25">
        <v>354436775</v>
      </c>
      <c r="S225" s="40">
        <v>718576894</v>
      </c>
      <c r="T225" s="24">
        <v>0</v>
      </c>
      <c r="U225" s="25">
        <v>0</v>
      </c>
      <c r="V225" s="25">
        <v>0</v>
      </c>
      <c r="W225" s="40">
        <v>0</v>
      </c>
    </row>
    <row r="226" spans="1:23" ht="13.5">
      <c r="A226" s="13" t="s">
        <v>41</v>
      </c>
      <c r="B226" s="14" t="s">
        <v>409</v>
      </c>
      <c r="C226" s="15" t="s">
        <v>410</v>
      </c>
      <c r="D226" s="24">
        <v>265949451</v>
      </c>
      <c r="E226" s="25">
        <v>267202000</v>
      </c>
      <c r="F226" s="25">
        <v>265143310</v>
      </c>
      <c r="G226" s="34">
        <f t="shared" si="42"/>
        <v>0.9922953795256023</v>
      </c>
      <c r="H226" s="24">
        <v>105928862</v>
      </c>
      <c r="I226" s="25">
        <v>2537096</v>
      </c>
      <c r="J226" s="25">
        <v>462247</v>
      </c>
      <c r="K226" s="24">
        <v>108928205</v>
      </c>
      <c r="L226" s="24">
        <v>997435</v>
      </c>
      <c r="M226" s="25">
        <v>2350370</v>
      </c>
      <c r="N226" s="25">
        <v>84687723</v>
      </c>
      <c r="O226" s="24">
        <v>88035528</v>
      </c>
      <c r="P226" s="24">
        <v>2794983</v>
      </c>
      <c r="Q226" s="25">
        <v>1477276</v>
      </c>
      <c r="R226" s="25">
        <v>63907318</v>
      </c>
      <c r="S226" s="40">
        <v>68179577</v>
      </c>
      <c r="T226" s="24">
        <v>0</v>
      </c>
      <c r="U226" s="25">
        <v>0</v>
      </c>
      <c r="V226" s="25">
        <v>0</v>
      </c>
      <c r="W226" s="40">
        <v>0</v>
      </c>
    </row>
    <row r="227" spans="1:23" ht="13.5">
      <c r="A227" s="16"/>
      <c r="B227" s="17" t="s">
        <v>411</v>
      </c>
      <c r="C227" s="18"/>
      <c r="D227" s="26">
        <f>SUM(D222:D226)</f>
        <v>6049335875</v>
      </c>
      <c r="E227" s="27">
        <f>SUM(E222:E226)</f>
        <v>6181550662</v>
      </c>
      <c r="F227" s="27">
        <f>SUM(F222:F226)</f>
        <v>4457258889</v>
      </c>
      <c r="G227" s="35">
        <f t="shared" si="42"/>
        <v>0.7210583772127305</v>
      </c>
      <c r="H227" s="26">
        <f aca="true" t="shared" si="45" ref="H227:W227">SUM(H222:H226)</f>
        <v>1239273511</v>
      </c>
      <c r="I227" s="27">
        <f t="shared" si="45"/>
        <v>314378901</v>
      </c>
      <c r="J227" s="27">
        <f t="shared" si="45"/>
        <v>232140099</v>
      </c>
      <c r="K227" s="26">
        <f t="shared" si="45"/>
        <v>1785792511</v>
      </c>
      <c r="L227" s="26">
        <f t="shared" si="45"/>
        <v>234336241</v>
      </c>
      <c r="M227" s="27">
        <f t="shared" si="45"/>
        <v>230644135</v>
      </c>
      <c r="N227" s="27">
        <f t="shared" si="45"/>
        <v>534648444</v>
      </c>
      <c r="O227" s="26">
        <f t="shared" si="45"/>
        <v>999628820</v>
      </c>
      <c r="P227" s="26">
        <f t="shared" si="45"/>
        <v>494070108</v>
      </c>
      <c r="Q227" s="27">
        <f t="shared" si="45"/>
        <v>253711197</v>
      </c>
      <c r="R227" s="27">
        <f t="shared" si="45"/>
        <v>924056253</v>
      </c>
      <c r="S227" s="41">
        <f t="shared" si="45"/>
        <v>1671837558</v>
      </c>
      <c r="T227" s="26">
        <f t="shared" si="45"/>
        <v>0</v>
      </c>
      <c r="U227" s="27">
        <f t="shared" si="45"/>
        <v>0</v>
      </c>
      <c r="V227" s="27">
        <f t="shared" si="45"/>
        <v>0</v>
      </c>
      <c r="W227" s="41">
        <f t="shared" si="45"/>
        <v>0</v>
      </c>
    </row>
    <row r="228" spans="1:23" ht="13.5">
      <c r="A228" s="16"/>
      <c r="B228" s="17" t="s">
        <v>412</v>
      </c>
      <c r="C228" s="18"/>
      <c r="D228" s="26">
        <f>SUM(D205:D212,D214:D220,D222:D226)</f>
        <v>18592110103</v>
      </c>
      <c r="E228" s="27">
        <f>SUM(E205:E212,E214:E220,E222:E226)</f>
        <v>19209700325</v>
      </c>
      <c r="F228" s="27">
        <f>SUM(F205:F212,F214:F220,F222:F226)</f>
        <v>14108885076</v>
      </c>
      <c r="G228" s="35">
        <f t="shared" si="42"/>
        <v>0.7344666932486361</v>
      </c>
      <c r="H228" s="26">
        <f aca="true" t="shared" si="46" ref="H228:W228">SUM(H205:H212,H214:H220,H222:H226)</f>
        <v>3052851471</v>
      </c>
      <c r="I228" s="27">
        <f t="shared" si="46"/>
        <v>1242512084</v>
      </c>
      <c r="J228" s="27">
        <f t="shared" si="46"/>
        <v>1095535813</v>
      </c>
      <c r="K228" s="26">
        <f t="shared" si="46"/>
        <v>5390899368</v>
      </c>
      <c r="L228" s="26">
        <f t="shared" si="46"/>
        <v>988019460</v>
      </c>
      <c r="M228" s="27">
        <f t="shared" si="46"/>
        <v>1093378582</v>
      </c>
      <c r="N228" s="27">
        <f t="shared" si="46"/>
        <v>1853221435</v>
      </c>
      <c r="O228" s="26">
        <f t="shared" si="46"/>
        <v>3934619477</v>
      </c>
      <c r="P228" s="26">
        <f t="shared" si="46"/>
        <v>1461595441</v>
      </c>
      <c r="Q228" s="27">
        <f t="shared" si="46"/>
        <v>998161553</v>
      </c>
      <c r="R228" s="27">
        <f t="shared" si="46"/>
        <v>2323609237</v>
      </c>
      <c r="S228" s="41">
        <f t="shared" si="46"/>
        <v>4783366231</v>
      </c>
      <c r="T228" s="26">
        <f t="shared" si="46"/>
        <v>0</v>
      </c>
      <c r="U228" s="27">
        <f t="shared" si="46"/>
        <v>0</v>
      </c>
      <c r="V228" s="27">
        <f t="shared" si="46"/>
        <v>0</v>
      </c>
      <c r="W228" s="41">
        <f t="shared" si="46"/>
        <v>0</v>
      </c>
    </row>
    <row r="229" spans="1:23" ht="13.5">
      <c r="A229" s="8"/>
      <c r="B229" s="9" t="s">
        <v>603</v>
      </c>
      <c r="C229" s="10"/>
      <c r="D229" s="28"/>
      <c r="E229" s="29"/>
      <c r="F229" s="29"/>
      <c r="G229" s="36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42"/>
      <c r="T229" s="28"/>
      <c r="U229" s="29"/>
      <c r="V229" s="29"/>
      <c r="W229" s="42"/>
    </row>
    <row r="230" spans="1:23" ht="13.5">
      <c r="A230" s="12"/>
      <c r="B230" s="9" t="s">
        <v>413</v>
      </c>
      <c r="C230" s="10"/>
      <c r="D230" s="28"/>
      <c r="E230" s="29"/>
      <c r="F230" s="29"/>
      <c r="G230" s="36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42"/>
      <c r="T230" s="28"/>
      <c r="U230" s="29"/>
      <c r="V230" s="29"/>
      <c r="W230" s="42"/>
    </row>
    <row r="231" spans="1:23" ht="13.5">
      <c r="A231" s="13" t="s">
        <v>26</v>
      </c>
      <c r="B231" s="14" t="s">
        <v>414</v>
      </c>
      <c r="C231" s="15" t="s">
        <v>415</v>
      </c>
      <c r="D231" s="24">
        <v>575878408</v>
      </c>
      <c r="E231" s="25">
        <v>575899380</v>
      </c>
      <c r="F231" s="25">
        <v>490080811</v>
      </c>
      <c r="G231" s="34">
        <f aca="true" t="shared" si="47" ref="G231:G257">IF($E231=0,0,$F231/$E231)</f>
        <v>0.850983397481692</v>
      </c>
      <c r="H231" s="24">
        <v>150944563</v>
      </c>
      <c r="I231" s="25">
        <v>8735352</v>
      </c>
      <c r="J231" s="25">
        <v>10744808</v>
      </c>
      <c r="K231" s="24">
        <v>170424723</v>
      </c>
      <c r="L231" s="24">
        <v>17197362</v>
      </c>
      <c r="M231" s="25">
        <v>24666334</v>
      </c>
      <c r="N231" s="25">
        <v>145530924</v>
      </c>
      <c r="O231" s="24">
        <v>187394620</v>
      </c>
      <c r="P231" s="24">
        <v>9205858</v>
      </c>
      <c r="Q231" s="25">
        <v>28429582</v>
      </c>
      <c r="R231" s="25">
        <v>94626028</v>
      </c>
      <c r="S231" s="40">
        <v>132261468</v>
      </c>
      <c r="T231" s="24">
        <v>0</v>
      </c>
      <c r="U231" s="25">
        <v>0</v>
      </c>
      <c r="V231" s="25">
        <v>0</v>
      </c>
      <c r="W231" s="40">
        <v>0</v>
      </c>
    </row>
    <row r="232" spans="1:23" ht="13.5">
      <c r="A232" s="13" t="s">
        <v>26</v>
      </c>
      <c r="B232" s="14" t="s">
        <v>416</v>
      </c>
      <c r="C232" s="15" t="s">
        <v>417</v>
      </c>
      <c r="D232" s="24">
        <v>1829055390</v>
      </c>
      <c r="E232" s="25">
        <v>1909055390</v>
      </c>
      <c r="F232" s="25">
        <v>1414038044</v>
      </c>
      <c r="G232" s="34">
        <f t="shared" si="47"/>
        <v>0.7407003753830317</v>
      </c>
      <c r="H232" s="24">
        <v>96959457</v>
      </c>
      <c r="I232" s="25">
        <v>77875127</v>
      </c>
      <c r="J232" s="25">
        <v>397587699</v>
      </c>
      <c r="K232" s="24">
        <v>572422283</v>
      </c>
      <c r="L232" s="24">
        <v>107903137</v>
      </c>
      <c r="M232" s="25">
        <v>113166155</v>
      </c>
      <c r="N232" s="25">
        <v>314223845</v>
      </c>
      <c r="O232" s="24">
        <v>535293137</v>
      </c>
      <c r="P232" s="24">
        <v>98176006</v>
      </c>
      <c r="Q232" s="25">
        <v>110137150</v>
      </c>
      <c r="R232" s="25">
        <v>98009468</v>
      </c>
      <c r="S232" s="40">
        <v>306322624</v>
      </c>
      <c r="T232" s="24">
        <v>0</v>
      </c>
      <c r="U232" s="25">
        <v>0</v>
      </c>
      <c r="V232" s="25">
        <v>0</v>
      </c>
      <c r="W232" s="40">
        <v>0</v>
      </c>
    </row>
    <row r="233" spans="1:23" ht="13.5">
      <c r="A233" s="13" t="s">
        <v>26</v>
      </c>
      <c r="B233" s="14" t="s">
        <v>418</v>
      </c>
      <c r="C233" s="15" t="s">
        <v>419</v>
      </c>
      <c r="D233" s="24">
        <v>5198465305</v>
      </c>
      <c r="E233" s="25">
        <v>5271194870</v>
      </c>
      <c r="F233" s="25">
        <v>3141043025</v>
      </c>
      <c r="G233" s="34">
        <f t="shared" si="47"/>
        <v>0.5958882383340914</v>
      </c>
      <c r="H233" s="24">
        <v>360637493</v>
      </c>
      <c r="I233" s="25">
        <v>277823874</v>
      </c>
      <c r="J233" s="25">
        <v>248375554</v>
      </c>
      <c r="K233" s="24">
        <v>886836921</v>
      </c>
      <c r="L233" s="24">
        <v>287588836</v>
      </c>
      <c r="M233" s="25">
        <v>311163826</v>
      </c>
      <c r="N233" s="25">
        <v>638056105</v>
      </c>
      <c r="O233" s="24">
        <v>1236808767</v>
      </c>
      <c r="P233" s="24">
        <v>333346185</v>
      </c>
      <c r="Q233" s="25">
        <v>365412640</v>
      </c>
      <c r="R233" s="25">
        <v>318638512</v>
      </c>
      <c r="S233" s="40">
        <v>1017397337</v>
      </c>
      <c r="T233" s="24">
        <v>0</v>
      </c>
      <c r="U233" s="25">
        <v>0</v>
      </c>
      <c r="V233" s="25">
        <v>0</v>
      </c>
      <c r="W233" s="40">
        <v>0</v>
      </c>
    </row>
    <row r="234" spans="1:23" ht="13.5">
      <c r="A234" s="13" t="s">
        <v>26</v>
      </c>
      <c r="B234" s="14" t="s">
        <v>420</v>
      </c>
      <c r="C234" s="15" t="s">
        <v>421</v>
      </c>
      <c r="D234" s="24">
        <v>236039323</v>
      </c>
      <c r="E234" s="25">
        <v>238923911</v>
      </c>
      <c r="F234" s="25">
        <v>108472959</v>
      </c>
      <c r="G234" s="34">
        <f t="shared" si="47"/>
        <v>0.45400629240494894</v>
      </c>
      <c r="H234" s="24">
        <v>3494570</v>
      </c>
      <c r="I234" s="25">
        <v>41368980</v>
      </c>
      <c r="J234" s="25">
        <v>3110338</v>
      </c>
      <c r="K234" s="24">
        <v>47973888</v>
      </c>
      <c r="L234" s="24">
        <v>0</v>
      </c>
      <c r="M234" s="25">
        <v>0</v>
      </c>
      <c r="N234" s="25">
        <v>0</v>
      </c>
      <c r="O234" s="24">
        <v>0</v>
      </c>
      <c r="P234" s="24">
        <v>5495627</v>
      </c>
      <c r="Q234" s="25">
        <v>33777420</v>
      </c>
      <c r="R234" s="25">
        <v>21226024</v>
      </c>
      <c r="S234" s="40">
        <v>60499071</v>
      </c>
      <c r="T234" s="24">
        <v>0</v>
      </c>
      <c r="U234" s="25">
        <v>0</v>
      </c>
      <c r="V234" s="25">
        <v>0</v>
      </c>
      <c r="W234" s="40">
        <v>0</v>
      </c>
    </row>
    <row r="235" spans="1:23" ht="13.5">
      <c r="A235" s="13" t="s">
        <v>26</v>
      </c>
      <c r="B235" s="14" t="s">
        <v>422</v>
      </c>
      <c r="C235" s="15" t="s">
        <v>423</v>
      </c>
      <c r="D235" s="24">
        <v>836566165</v>
      </c>
      <c r="E235" s="25">
        <v>773905442</v>
      </c>
      <c r="F235" s="25">
        <v>663122995</v>
      </c>
      <c r="G235" s="34">
        <f t="shared" si="47"/>
        <v>0.8568527355051213</v>
      </c>
      <c r="H235" s="24">
        <v>207788196</v>
      </c>
      <c r="I235" s="25">
        <v>30100693</v>
      </c>
      <c r="J235" s="25">
        <v>32875778</v>
      </c>
      <c r="K235" s="24">
        <v>270764667</v>
      </c>
      <c r="L235" s="24">
        <v>33002333</v>
      </c>
      <c r="M235" s="25">
        <v>34416015</v>
      </c>
      <c r="N235" s="25">
        <v>113840685</v>
      </c>
      <c r="O235" s="24">
        <v>181259033</v>
      </c>
      <c r="P235" s="24">
        <v>33827025</v>
      </c>
      <c r="Q235" s="25">
        <v>33076541</v>
      </c>
      <c r="R235" s="25">
        <v>144195729</v>
      </c>
      <c r="S235" s="40">
        <v>211099295</v>
      </c>
      <c r="T235" s="24">
        <v>0</v>
      </c>
      <c r="U235" s="25">
        <v>0</v>
      </c>
      <c r="V235" s="25">
        <v>0</v>
      </c>
      <c r="W235" s="40">
        <v>0</v>
      </c>
    </row>
    <row r="236" spans="1:23" ht="13.5">
      <c r="A236" s="13" t="s">
        <v>41</v>
      </c>
      <c r="B236" s="14" t="s">
        <v>424</v>
      </c>
      <c r="C236" s="15" t="s">
        <v>425</v>
      </c>
      <c r="D236" s="24">
        <v>343515000</v>
      </c>
      <c r="E236" s="25">
        <v>343515000</v>
      </c>
      <c r="F236" s="25">
        <v>338661597</v>
      </c>
      <c r="G236" s="34">
        <f t="shared" si="47"/>
        <v>0.9858713505960438</v>
      </c>
      <c r="H236" s="24">
        <v>0</v>
      </c>
      <c r="I236" s="25">
        <v>141373979</v>
      </c>
      <c r="J236" s="25">
        <v>0</v>
      </c>
      <c r="K236" s="24">
        <v>141373979</v>
      </c>
      <c r="L236" s="24">
        <v>844</v>
      </c>
      <c r="M236" s="25">
        <v>0</v>
      </c>
      <c r="N236" s="25">
        <v>111759897</v>
      </c>
      <c r="O236" s="24">
        <v>111760741</v>
      </c>
      <c r="P236" s="24">
        <v>179448</v>
      </c>
      <c r="Q236" s="25">
        <v>286940</v>
      </c>
      <c r="R236" s="25">
        <v>85060489</v>
      </c>
      <c r="S236" s="40">
        <v>85526877</v>
      </c>
      <c r="T236" s="24">
        <v>0</v>
      </c>
      <c r="U236" s="25">
        <v>0</v>
      </c>
      <c r="V236" s="25">
        <v>0</v>
      </c>
      <c r="W236" s="40">
        <v>0</v>
      </c>
    </row>
    <row r="237" spans="1:23" ht="13.5">
      <c r="A237" s="16"/>
      <c r="B237" s="17" t="s">
        <v>426</v>
      </c>
      <c r="C237" s="18"/>
      <c r="D237" s="26">
        <f>SUM(D231:D236)</f>
        <v>9019519591</v>
      </c>
      <c r="E237" s="27">
        <f>SUM(E231:E236)</f>
        <v>9112493993</v>
      </c>
      <c r="F237" s="27">
        <f>SUM(F231:F236)</f>
        <v>6155419431</v>
      </c>
      <c r="G237" s="35">
        <f t="shared" si="47"/>
        <v>0.6754922895673178</v>
      </c>
      <c r="H237" s="26">
        <f aca="true" t="shared" si="48" ref="H237:W237">SUM(H231:H236)</f>
        <v>819824279</v>
      </c>
      <c r="I237" s="27">
        <f t="shared" si="48"/>
        <v>577278005</v>
      </c>
      <c r="J237" s="27">
        <f t="shared" si="48"/>
        <v>692694177</v>
      </c>
      <c r="K237" s="26">
        <f t="shared" si="48"/>
        <v>2089796461</v>
      </c>
      <c r="L237" s="26">
        <f t="shared" si="48"/>
        <v>445692512</v>
      </c>
      <c r="M237" s="27">
        <f t="shared" si="48"/>
        <v>483412330</v>
      </c>
      <c r="N237" s="27">
        <f t="shared" si="48"/>
        <v>1323411456</v>
      </c>
      <c r="O237" s="26">
        <f t="shared" si="48"/>
        <v>2252516298</v>
      </c>
      <c r="P237" s="26">
        <f t="shared" si="48"/>
        <v>480230149</v>
      </c>
      <c r="Q237" s="27">
        <f t="shared" si="48"/>
        <v>571120273</v>
      </c>
      <c r="R237" s="27">
        <f t="shared" si="48"/>
        <v>761756250</v>
      </c>
      <c r="S237" s="41">
        <f t="shared" si="48"/>
        <v>1813106672</v>
      </c>
      <c r="T237" s="26">
        <f t="shared" si="48"/>
        <v>0</v>
      </c>
      <c r="U237" s="27">
        <f t="shared" si="48"/>
        <v>0</v>
      </c>
      <c r="V237" s="27">
        <f t="shared" si="48"/>
        <v>0</v>
      </c>
      <c r="W237" s="41">
        <f t="shared" si="48"/>
        <v>0</v>
      </c>
    </row>
    <row r="238" spans="1:23" ht="13.5">
      <c r="A238" s="13" t="s">
        <v>26</v>
      </c>
      <c r="B238" s="14" t="s">
        <v>427</v>
      </c>
      <c r="C238" s="15" t="s">
        <v>428</v>
      </c>
      <c r="D238" s="24">
        <v>0</v>
      </c>
      <c r="E238" s="25">
        <v>74189119</v>
      </c>
      <c r="F238" s="25">
        <v>85035700</v>
      </c>
      <c r="G238" s="34">
        <f t="shared" si="47"/>
        <v>1.1462017765704968</v>
      </c>
      <c r="H238" s="24">
        <v>52502416</v>
      </c>
      <c r="I238" s="25">
        <v>0</v>
      </c>
      <c r="J238" s="25">
        <v>0</v>
      </c>
      <c r="K238" s="24">
        <v>52502416</v>
      </c>
      <c r="L238" s="24">
        <v>284651</v>
      </c>
      <c r="M238" s="25">
        <v>176948</v>
      </c>
      <c r="N238" s="25">
        <v>0</v>
      </c>
      <c r="O238" s="24">
        <v>461599</v>
      </c>
      <c r="P238" s="24">
        <v>89318</v>
      </c>
      <c r="Q238" s="25">
        <v>304288</v>
      </c>
      <c r="R238" s="25">
        <v>31678079</v>
      </c>
      <c r="S238" s="40">
        <v>32071685</v>
      </c>
      <c r="T238" s="24">
        <v>0</v>
      </c>
      <c r="U238" s="25">
        <v>0</v>
      </c>
      <c r="V238" s="25">
        <v>0</v>
      </c>
      <c r="W238" s="40">
        <v>0</v>
      </c>
    </row>
    <row r="239" spans="1:23" ht="13.5">
      <c r="A239" s="13" t="s">
        <v>26</v>
      </c>
      <c r="B239" s="14" t="s">
        <v>429</v>
      </c>
      <c r="C239" s="15" t="s">
        <v>430</v>
      </c>
      <c r="D239" s="24">
        <v>224901159</v>
      </c>
      <c r="E239" s="25">
        <v>224901159</v>
      </c>
      <c r="F239" s="25">
        <v>163432487</v>
      </c>
      <c r="G239" s="34">
        <f t="shared" si="47"/>
        <v>0.726685837132569</v>
      </c>
      <c r="H239" s="24">
        <v>4951602</v>
      </c>
      <c r="I239" s="25">
        <v>8413019</v>
      </c>
      <c r="J239" s="25">
        <v>57687411</v>
      </c>
      <c r="K239" s="24">
        <v>71052032</v>
      </c>
      <c r="L239" s="24">
        <v>7773994</v>
      </c>
      <c r="M239" s="25">
        <v>11748925</v>
      </c>
      <c r="N239" s="25">
        <v>6081765</v>
      </c>
      <c r="O239" s="24">
        <v>25604684</v>
      </c>
      <c r="P239" s="24">
        <v>47535441</v>
      </c>
      <c r="Q239" s="25">
        <v>10463500</v>
      </c>
      <c r="R239" s="25">
        <v>8776830</v>
      </c>
      <c r="S239" s="40">
        <v>66775771</v>
      </c>
      <c r="T239" s="24">
        <v>0</v>
      </c>
      <c r="U239" s="25">
        <v>0</v>
      </c>
      <c r="V239" s="25">
        <v>0</v>
      </c>
      <c r="W239" s="40">
        <v>0</v>
      </c>
    </row>
    <row r="240" spans="1:23" ht="13.5">
      <c r="A240" s="13" t="s">
        <v>26</v>
      </c>
      <c r="B240" s="14" t="s">
        <v>431</v>
      </c>
      <c r="C240" s="15" t="s">
        <v>432</v>
      </c>
      <c r="D240" s="24">
        <v>959831784</v>
      </c>
      <c r="E240" s="25">
        <v>959831784</v>
      </c>
      <c r="F240" s="25">
        <v>498884723</v>
      </c>
      <c r="G240" s="34">
        <f t="shared" si="47"/>
        <v>0.5197626618707596</v>
      </c>
      <c r="H240" s="24">
        <v>54454430</v>
      </c>
      <c r="I240" s="25">
        <v>53313969</v>
      </c>
      <c r="J240" s="25">
        <v>56795321</v>
      </c>
      <c r="K240" s="24">
        <v>164563720</v>
      </c>
      <c r="L240" s="24">
        <v>49878647</v>
      </c>
      <c r="M240" s="25">
        <v>57273706</v>
      </c>
      <c r="N240" s="25">
        <v>57410252</v>
      </c>
      <c r="O240" s="24">
        <v>164562605</v>
      </c>
      <c r="P240" s="24">
        <v>56579081</v>
      </c>
      <c r="Q240" s="25">
        <v>56541075</v>
      </c>
      <c r="R240" s="25">
        <v>56638242</v>
      </c>
      <c r="S240" s="40">
        <v>169758398</v>
      </c>
      <c r="T240" s="24">
        <v>0</v>
      </c>
      <c r="U240" s="25">
        <v>0</v>
      </c>
      <c r="V240" s="25">
        <v>0</v>
      </c>
      <c r="W240" s="40">
        <v>0</v>
      </c>
    </row>
    <row r="241" spans="1:23" ht="13.5">
      <c r="A241" s="13" t="s">
        <v>26</v>
      </c>
      <c r="B241" s="14" t="s">
        <v>433</v>
      </c>
      <c r="C241" s="15" t="s">
        <v>434</v>
      </c>
      <c r="D241" s="24">
        <v>522578564</v>
      </c>
      <c r="E241" s="25">
        <v>565583018</v>
      </c>
      <c r="F241" s="25">
        <v>1686923931</v>
      </c>
      <c r="G241" s="34">
        <f t="shared" si="47"/>
        <v>2.982628327429732</v>
      </c>
      <c r="H241" s="24">
        <v>90804140</v>
      </c>
      <c r="I241" s="25">
        <v>90804140</v>
      </c>
      <c r="J241" s="25">
        <v>90804140</v>
      </c>
      <c r="K241" s="24">
        <v>272412420</v>
      </c>
      <c r="L241" s="24">
        <v>436785606</v>
      </c>
      <c r="M241" s="25">
        <v>977725905</v>
      </c>
      <c r="N241" s="25">
        <v>0</v>
      </c>
      <c r="O241" s="24">
        <v>1414511511</v>
      </c>
      <c r="P241" s="24">
        <v>0</v>
      </c>
      <c r="Q241" s="25">
        <v>0</v>
      </c>
      <c r="R241" s="25">
        <v>0</v>
      </c>
      <c r="S241" s="40">
        <v>0</v>
      </c>
      <c r="T241" s="24">
        <v>0</v>
      </c>
      <c r="U241" s="25">
        <v>0</v>
      </c>
      <c r="V241" s="25">
        <v>0</v>
      </c>
      <c r="W241" s="40">
        <v>0</v>
      </c>
    </row>
    <row r="242" spans="1:23" ht="13.5">
      <c r="A242" s="13" t="s">
        <v>26</v>
      </c>
      <c r="B242" s="14" t="s">
        <v>435</v>
      </c>
      <c r="C242" s="15" t="s">
        <v>436</v>
      </c>
      <c r="D242" s="24">
        <v>389727943</v>
      </c>
      <c r="E242" s="25">
        <v>440602898</v>
      </c>
      <c r="F242" s="25">
        <v>84080462</v>
      </c>
      <c r="G242" s="34">
        <f t="shared" si="47"/>
        <v>0.19083047883175747</v>
      </c>
      <c r="H242" s="24">
        <v>8304634</v>
      </c>
      <c r="I242" s="25">
        <v>11869607</v>
      </c>
      <c r="J242" s="25">
        <v>9180329</v>
      </c>
      <c r="K242" s="24">
        <v>29354570</v>
      </c>
      <c r="L242" s="24">
        <v>14038206</v>
      </c>
      <c r="M242" s="25">
        <v>11516320</v>
      </c>
      <c r="N242" s="25">
        <v>346620</v>
      </c>
      <c r="O242" s="24">
        <v>25901146</v>
      </c>
      <c r="P242" s="24">
        <v>10584695</v>
      </c>
      <c r="Q242" s="25">
        <v>18240051</v>
      </c>
      <c r="R242" s="25">
        <v>0</v>
      </c>
      <c r="S242" s="40">
        <v>28824746</v>
      </c>
      <c r="T242" s="24">
        <v>0</v>
      </c>
      <c r="U242" s="25">
        <v>0</v>
      </c>
      <c r="V242" s="25">
        <v>0</v>
      </c>
      <c r="W242" s="40">
        <v>0</v>
      </c>
    </row>
    <row r="243" spans="1:23" ht="13.5">
      <c r="A243" s="13" t="s">
        <v>41</v>
      </c>
      <c r="B243" s="14" t="s">
        <v>437</v>
      </c>
      <c r="C243" s="15" t="s">
        <v>438</v>
      </c>
      <c r="D243" s="24">
        <v>775973549</v>
      </c>
      <c r="E243" s="25">
        <v>808502636</v>
      </c>
      <c r="F243" s="25">
        <v>775072130</v>
      </c>
      <c r="G243" s="34">
        <f t="shared" si="47"/>
        <v>0.9586513333272546</v>
      </c>
      <c r="H243" s="24">
        <v>37900</v>
      </c>
      <c r="I243" s="25">
        <v>51913</v>
      </c>
      <c r="J243" s="25">
        <v>77697</v>
      </c>
      <c r="K243" s="24">
        <v>167510</v>
      </c>
      <c r="L243" s="24">
        <v>10091231</v>
      </c>
      <c r="M243" s="25">
        <v>0</v>
      </c>
      <c r="N243" s="25">
        <v>0</v>
      </c>
      <c r="O243" s="24">
        <v>10091231</v>
      </c>
      <c r="P243" s="24">
        <v>427573</v>
      </c>
      <c r="Q243" s="25">
        <v>764385816</v>
      </c>
      <c r="R243" s="25">
        <v>0</v>
      </c>
      <c r="S243" s="40">
        <v>764813389</v>
      </c>
      <c r="T243" s="24">
        <v>0</v>
      </c>
      <c r="U243" s="25">
        <v>0</v>
      </c>
      <c r="V243" s="25">
        <v>0</v>
      </c>
      <c r="W243" s="40">
        <v>0</v>
      </c>
    </row>
    <row r="244" spans="1:23" ht="13.5">
      <c r="A244" s="16"/>
      <c r="B244" s="17" t="s">
        <v>439</v>
      </c>
      <c r="C244" s="18"/>
      <c r="D244" s="26">
        <f>SUM(D238:D243)</f>
        <v>2873012999</v>
      </c>
      <c r="E244" s="27">
        <f>SUM(E238:E243)</f>
        <v>3073610614</v>
      </c>
      <c r="F244" s="27">
        <f>SUM(F238:F243)</f>
        <v>3293429433</v>
      </c>
      <c r="G244" s="35">
        <f t="shared" si="47"/>
        <v>1.0715181090274566</v>
      </c>
      <c r="H244" s="26">
        <f aca="true" t="shared" si="49" ref="H244:W244">SUM(H238:H243)</f>
        <v>211055122</v>
      </c>
      <c r="I244" s="27">
        <f t="shared" si="49"/>
        <v>164452648</v>
      </c>
      <c r="J244" s="27">
        <f t="shared" si="49"/>
        <v>214544898</v>
      </c>
      <c r="K244" s="26">
        <f t="shared" si="49"/>
        <v>590052668</v>
      </c>
      <c r="L244" s="26">
        <f t="shared" si="49"/>
        <v>518852335</v>
      </c>
      <c r="M244" s="27">
        <f t="shared" si="49"/>
        <v>1058441804</v>
      </c>
      <c r="N244" s="27">
        <f t="shared" si="49"/>
        <v>63838637</v>
      </c>
      <c r="O244" s="26">
        <f t="shared" si="49"/>
        <v>1641132776</v>
      </c>
      <c r="P244" s="26">
        <f t="shared" si="49"/>
        <v>115216108</v>
      </c>
      <c r="Q244" s="27">
        <f t="shared" si="49"/>
        <v>849934730</v>
      </c>
      <c r="R244" s="27">
        <f t="shared" si="49"/>
        <v>97093151</v>
      </c>
      <c r="S244" s="41">
        <f t="shared" si="49"/>
        <v>1062243989</v>
      </c>
      <c r="T244" s="26">
        <f t="shared" si="49"/>
        <v>0</v>
      </c>
      <c r="U244" s="27">
        <f t="shared" si="49"/>
        <v>0</v>
      </c>
      <c r="V244" s="27">
        <f t="shared" si="49"/>
        <v>0</v>
      </c>
      <c r="W244" s="41">
        <f t="shared" si="49"/>
        <v>0</v>
      </c>
    </row>
    <row r="245" spans="1:23" ht="13.5">
      <c r="A245" s="13" t="s">
        <v>26</v>
      </c>
      <c r="B245" s="14" t="s">
        <v>440</v>
      </c>
      <c r="C245" s="15" t="s">
        <v>441</v>
      </c>
      <c r="D245" s="24">
        <v>404717799</v>
      </c>
      <c r="E245" s="25">
        <v>381844166</v>
      </c>
      <c r="F245" s="25">
        <v>202924749</v>
      </c>
      <c r="G245" s="34">
        <f t="shared" si="47"/>
        <v>0.5314334146459108</v>
      </c>
      <c r="H245" s="24">
        <v>2943012</v>
      </c>
      <c r="I245" s="25">
        <v>27152031</v>
      </c>
      <c r="J245" s="25">
        <v>57425018</v>
      </c>
      <c r="K245" s="24">
        <v>87520061</v>
      </c>
      <c r="L245" s="24">
        <v>29059437</v>
      </c>
      <c r="M245" s="25">
        <v>24830812</v>
      </c>
      <c r="N245" s="25">
        <v>16774820</v>
      </c>
      <c r="O245" s="24">
        <v>70665069</v>
      </c>
      <c r="P245" s="24">
        <v>21321551</v>
      </c>
      <c r="Q245" s="25">
        <v>23418068</v>
      </c>
      <c r="R245" s="25">
        <v>0</v>
      </c>
      <c r="S245" s="40">
        <v>44739619</v>
      </c>
      <c r="T245" s="24">
        <v>0</v>
      </c>
      <c r="U245" s="25">
        <v>0</v>
      </c>
      <c r="V245" s="25">
        <v>0</v>
      </c>
      <c r="W245" s="40">
        <v>0</v>
      </c>
    </row>
    <row r="246" spans="1:23" ht="13.5">
      <c r="A246" s="13" t="s">
        <v>26</v>
      </c>
      <c r="B246" s="14" t="s">
        <v>442</v>
      </c>
      <c r="C246" s="15" t="s">
        <v>443</v>
      </c>
      <c r="D246" s="24">
        <v>162802404</v>
      </c>
      <c r="E246" s="25">
        <v>162925352</v>
      </c>
      <c r="F246" s="25">
        <v>40814859</v>
      </c>
      <c r="G246" s="34">
        <f t="shared" si="47"/>
        <v>0.2505126335402976</v>
      </c>
      <c r="H246" s="24">
        <v>10653792</v>
      </c>
      <c r="I246" s="25">
        <v>43018</v>
      </c>
      <c r="J246" s="25">
        <v>0</v>
      </c>
      <c r="K246" s="24">
        <v>10696810</v>
      </c>
      <c r="L246" s="24">
        <v>6781730</v>
      </c>
      <c r="M246" s="25">
        <v>0</v>
      </c>
      <c r="N246" s="25">
        <v>0</v>
      </c>
      <c r="O246" s="24">
        <v>6781730</v>
      </c>
      <c r="P246" s="24">
        <v>8424486</v>
      </c>
      <c r="Q246" s="25">
        <v>7886521</v>
      </c>
      <c r="R246" s="25">
        <v>7025312</v>
      </c>
      <c r="S246" s="40">
        <v>23336319</v>
      </c>
      <c r="T246" s="24">
        <v>0</v>
      </c>
      <c r="U246" s="25">
        <v>0</v>
      </c>
      <c r="V246" s="25">
        <v>0</v>
      </c>
      <c r="W246" s="40">
        <v>0</v>
      </c>
    </row>
    <row r="247" spans="1:23" ht="13.5">
      <c r="A247" s="13" t="s">
        <v>26</v>
      </c>
      <c r="B247" s="14" t="s">
        <v>444</v>
      </c>
      <c r="C247" s="15" t="s">
        <v>445</v>
      </c>
      <c r="D247" s="24">
        <v>275048143</v>
      </c>
      <c r="E247" s="25">
        <v>275048143</v>
      </c>
      <c r="F247" s="25">
        <v>200869790</v>
      </c>
      <c r="G247" s="34">
        <f t="shared" si="47"/>
        <v>0.7303077483420785</v>
      </c>
      <c r="H247" s="24">
        <v>90804140</v>
      </c>
      <c r="I247" s="25">
        <v>2731369</v>
      </c>
      <c r="J247" s="25">
        <v>7702</v>
      </c>
      <c r="K247" s="24">
        <v>93543211</v>
      </c>
      <c r="L247" s="24">
        <v>-909414</v>
      </c>
      <c r="M247" s="25">
        <v>940422</v>
      </c>
      <c r="N247" s="25">
        <v>47244614</v>
      </c>
      <c r="O247" s="24">
        <v>47275622</v>
      </c>
      <c r="P247" s="24">
        <v>816604</v>
      </c>
      <c r="Q247" s="25">
        <v>-710306</v>
      </c>
      <c r="R247" s="25">
        <v>59944659</v>
      </c>
      <c r="S247" s="40">
        <v>60050957</v>
      </c>
      <c r="T247" s="24">
        <v>0</v>
      </c>
      <c r="U247" s="25">
        <v>0</v>
      </c>
      <c r="V247" s="25">
        <v>0</v>
      </c>
      <c r="W247" s="40">
        <v>0</v>
      </c>
    </row>
    <row r="248" spans="1:23" ht="13.5">
      <c r="A248" s="13" t="s">
        <v>26</v>
      </c>
      <c r="B248" s="14" t="s">
        <v>446</v>
      </c>
      <c r="C248" s="15" t="s">
        <v>447</v>
      </c>
      <c r="D248" s="24">
        <v>287868736</v>
      </c>
      <c r="E248" s="25">
        <v>341393311</v>
      </c>
      <c r="F248" s="25">
        <v>236213234</v>
      </c>
      <c r="G248" s="34">
        <f t="shared" si="47"/>
        <v>0.6919093795601636</v>
      </c>
      <c r="H248" s="24">
        <v>20987836</v>
      </c>
      <c r="I248" s="25">
        <v>21273809</v>
      </c>
      <c r="J248" s="25">
        <v>26275335</v>
      </c>
      <c r="K248" s="24">
        <v>68536980</v>
      </c>
      <c r="L248" s="24">
        <v>29560829</v>
      </c>
      <c r="M248" s="25">
        <v>0</v>
      </c>
      <c r="N248" s="25">
        <v>0</v>
      </c>
      <c r="O248" s="24">
        <v>29560829</v>
      </c>
      <c r="P248" s="24">
        <v>28185479</v>
      </c>
      <c r="Q248" s="25">
        <v>27108782</v>
      </c>
      <c r="R248" s="25">
        <v>82821164</v>
      </c>
      <c r="S248" s="40">
        <v>138115425</v>
      </c>
      <c r="T248" s="24">
        <v>0</v>
      </c>
      <c r="U248" s="25">
        <v>0</v>
      </c>
      <c r="V248" s="25">
        <v>0</v>
      </c>
      <c r="W248" s="40">
        <v>0</v>
      </c>
    </row>
    <row r="249" spans="1:23" ht="13.5">
      <c r="A249" s="13" t="s">
        <v>26</v>
      </c>
      <c r="B249" s="14" t="s">
        <v>448</v>
      </c>
      <c r="C249" s="15" t="s">
        <v>449</v>
      </c>
      <c r="D249" s="24">
        <v>163006609</v>
      </c>
      <c r="E249" s="25">
        <v>172557790</v>
      </c>
      <c r="F249" s="25">
        <v>116833834</v>
      </c>
      <c r="G249" s="34">
        <f t="shared" si="47"/>
        <v>0.6770707598886148</v>
      </c>
      <c r="H249" s="24">
        <v>50977601</v>
      </c>
      <c r="I249" s="25">
        <v>180468</v>
      </c>
      <c r="J249" s="25">
        <v>421720</v>
      </c>
      <c r="K249" s="24">
        <v>51579789</v>
      </c>
      <c r="L249" s="24">
        <v>537986</v>
      </c>
      <c r="M249" s="25">
        <v>175248</v>
      </c>
      <c r="N249" s="25">
        <v>32104670</v>
      </c>
      <c r="O249" s="24">
        <v>32817904</v>
      </c>
      <c r="P249" s="24">
        <v>266015</v>
      </c>
      <c r="Q249" s="25">
        <v>1542926</v>
      </c>
      <c r="R249" s="25">
        <v>30627200</v>
      </c>
      <c r="S249" s="40">
        <v>32436141</v>
      </c>
      <c r="T249" s="24">
        <v>0</v>
      </c>
      <c r="U249" s="25">
        <v>0</v>
      </c>
      <c r="V249" s="25">
        <v>0</v>
      </c>
      <c r="W249" s="40">
        <v>0</v>
      </c>
    </row>
    <row r="250" spans="1:23" ht="13.5">
      <c r="A250" s="13" t="s">
        <v>41</v>
      </c>
      <c r="B250" s="14" t="s">
        <v>450</v>
      </c>
      <c r="C250" s="15" t="s">
        <v>451</v>
      </c>
      <c r="D250" s="24">
        <v>328036049</v>
      </c>
      <c r="E250" s="25">
        <v>328036049</v>
      </c>
      <c r="F250" s="25">
        <v>538002813</v>
      </c>
      <c r="G250" s="34">
        <f t="shared" si="47"/>
        <v>1.6400722257205336</v>
      </c>
      <c r="H250" s="24">
        <v>953097</v>
      </c>
      <c r="I250" s="25">
        <v>268001115</v>
      </c>
      <c r="J250" s="25">
        <v>965701</v>
      </c>
      <c r="K250" s="24">
        <v>269919913</v>
      </c>
      <c r="L250" s="24">
        <v>268001115</v>
      </c>
      <c r="M250" s="25">
        <v>0</v>
      </c>
      <c r="N250" s="25">
        <v>0</v>
      </c>
      <c r="O250" s="24">
        <v>268001115</v>
      </c>
      <c r="P250" s="24">
        <v>81785</v>
      </c>
      <c r="Q250" s="25">
        <v>0</v>
      </c>
      <c r="R250" s="25">
        <v>0</v>
      </c>
      <c r="S250" s="40">
        <v>81785</v>
      </c>
      <c r="T250" s="24">
        <v>0</v>
      </c>
      <c r="U250" s="25">
        <v>0</v>
      </c>
      <c r="V250" s="25">
        <v>0</v>
      </c>
      <c r="W250" s="40">
        <v>0</v>
      </c>
    </row>
    <row r="251" spans="1:23" ht="13.5">
      <c r="A251" s="16"/>
      <c r="B251" s="17" t="s">
        <v>452</v>
      </c>
      <c r="C251" s="18"/>
      <c r="D251" s="26">
        <f>SUM(D245:D250)</f>
        <v>1621479740</v>
      </c>
      <c r="E251" s="27">
        <f>SUM(E245:E250)</f>
        <v>1661804811</v>
      </c>
      <c r="F251" s="27">
        <f>SUM(F245:F250)</f>
        <v>1335659279</v>
      </c>
      <c r="G251" s="35">
        <f t="shared" si="47"/>
        <v>0.803740168615988</v>
      </c>
      <c r="H251" s="26">
        <f aca="true" t="shared" si="50" ref="H251:W251">SUM(H245:H250)</f>
        <v>177319478</v>
      </c>
      <c r="I251" s="27">
        <f t="shared" si="50"/>
        <v>319381810</v>
      </c>
      <c r="J251" s="27">
        <f t="shared" si="50"/>
        <v>85095476</v>
      </c>
      <c r="K251" s="26">
        <f t="shared" si="50"/>
        <v>581796764</v>
      </c>
      <c r="L251" s="26">
        <f t="shared" si="50"/>
        <v>333031683</v>
      </c>
      <c r="M251" s="27">
        <f t="shared" si="50"/>
        <v>25946482</v>
      </c>
      <c r="N251" s="27">
        <f t="shared" si="50"/>
        <v>96124104</v>
      </c>
      <c r="O251" s="26">
        <f t="shared" si="50"/>
        <v>455102269</v>
      </c>
      <c r="P251" s="26">
        <f t="shared" si="50"/>
        <v>59095920</v>
      </c>
      <c r="Q251" s="27">
        <f t="shared" si="50"/>
        <v>59245991</v>
      </c>
      <c r="R251" s="27">
        <f t="shared" si="50"/>
        <v>180418335</v>
      </c>
      <c r="S251" s="41">
        <f t="shared" si="50"/>
        <v>298760246</v>
      </c>
      <c r="T251" s="26">
        <f t="shared" si="50"/>
        <v>0</v>
      </c>
      <c r="U251" s="27">
        <f t="shared" si="50"/>
        <v>0</v>
      </c>
      <c r="V251" s="27">
        <f t="shared" si="50"/>
        <v>0</v>
      </c>
      <c r="W251" s="41">
        <f t="shared" si="50"/>
        <v>0</v>
      </c>
    </row>
    <row r="252" spans="1:23" ht="13.5">
      <c r="A252" s="13" t="s">
        <v>26</v>
      </c>
      <c r="B252" s="14" t="s">
        <v>453</v>
      </c>
      <c r="C252" s="15" t="s">
        <v>454</v>
      </c>
      <c r="D252" s="24">
        <v>2722181388</v>
      </c>
      <c r="E252" s="25">
        <v>2974277212</v>
      </c>
      <c r="F252" s="25">
        <v>2194626494</v>
      </c>
      <c r="G252" s="34">
        <f t="shared" si="47"/>
        <v>0.7378688459655253</v>
      </c>
      <c r="H252" s="24">
        <v>229111707</v>
      </c>
      <c r="I252" s="25">
        <v>303101469</v>
      </c>
      <c r="J252" s="25">
        <v>175198683</v>
      </c>
      <c r="K252" s="24">
        <v>707411859</v>
      </c>
      <c r="L252" s="24">
        <v>224133092</v>
      </c>
      <c r="M252" s="25">
        <v>403708752</v>
      </c>
      <c r="N252" s="25">
        <v>196506823</v>
      </c>
      <c r="O252" s="24">
        <v>824348667</v>
      </c>
      <c r="P252" s="24">
        <v>278166219</v>
      </c>
      <c r="Q252" s="25">
        <v>198795794</v>
      </c>
      <c r="R252" s="25">
        <v>185903955</v>
      </c>
      <c r="S252" s="40">
        <v>662865968</v>
      </c>
      <c r="T252" s="24">
        <v>0</v>
      </c>
      <c r="U252" s="25">
        <v>0</v>
      </c>
      <c r="V252" s="25">
        <v>0</v>
      </c>
      <c r="W252" s="40">
        <v>0</v>
      </c>
    </row>
    <row r="253" spans="1:23" ht="13.5">
      <c r="A253" s="13" t="s">
        <v>26</v>
      </c>
      <c r="B253" s="14" t="s">
        <v>455</v>
      </c>
      <c r="C253" s="15" t="s">
        <v>456</v>
      </c>
      <c r="D253" s="24">
        <v>452385366</v>
      </c>
      <c r="E253" s="25">
        <v>495133234</v>
      </c>
      <c r="F253" s="25">
        <v>380249805</v>
      </c>
      <c r="G253" s="34">
        <f t="shared" si="47"/>
        <v>0.7679747164780298</v>
      </c>
      <c r="H253" s="24">
        <v>28599278</v>
      </c>
      <c r="I253" s="25">
        <v>80026957</v>
      </c>
      <c r="J253" s="25">
        <v>30477007</v>
      </c>
      <c r="K253" s="24">
        <v>139103242</v>
      </c>
      <c r="L253" s="24">
        <v>28192424</v>
      </c>
      <c r="M253" s="25">
        <v>22711167</v>
      </c>
      <c r="N253" s="25">
        <v>36594519</v>
      </c>
      <c r="O253" s="24">
        <v>87498110</v>
      </c>
      <c r="P253" s="24">
        <v>96186636</v>
      </c>
      <c r="Q253" s="25">
        <v>31113342</v>
      </c>
      <c r="R253" s="25">
        <v>26348475</v>
      </c>
      <c r="S253" s="40">
        <v>153648453</v>
      </c>
      <c r="T253" s="24">
        <v>0</v>
      </c>
      <c r="U253" s="25">
        <v>0</v>
      </c>
      <c r="V253" s="25">
        <v>0</v>
      </c>
      <c r="W253" s="40">
        <v>0</v>
      </c>
    </row>
    <row r="254" spans="1:23" ht="13.5">
      <c r="A254" s="13" t="s">
        <v>26</v>
      </c>
      <c r="B254" s="14" t="s">
        <v>457</v>
      </c>
      <c r="C254" s="15" t="s">
        <v>458</v>
      </c>
      <c r="D254" s="24">
        <v>1715897285</v>
      </c>
      <c r="E254" s="25">
        <v>1664475177</v>
      </c>
      <c r="F254" s="25">
        <v>1260845455</v>
      </c>
      <c r="G254" s="34">
        <f t="shared" si="47"/>
        <v>0.7575033094050161</v>
      </c>
      <c r="H254" s="24">
        <v>110433503</v>
      </c>
      <c r="I254" s="25">
        <v>237679110</v>
      </c>
      <c r="J254" s="25">
        <v>122968300</v>
      </c>
      <c r="K254" s="24">
        <v>471080913</v>
      </c>
      <c r="L254" s="24">
        <v>109456126</v>
      </c>
      <c r="M254" s="25">
        <v>113697506</v>
      </c>
      <c r="N254" s="25">
        <v>192957715</v>
      </c>
      <c r="O254" s="24">
        <v>416111347</v>
      </c>
      <c r="P254" s="24">
        <v>101562893</v>
      </c>
      <c r="Q254" s="25">
        <v>124910848</v>
      </c>
      <c r="R254" s="25">
        <v>147179454</v>
      </c>
      <c r="S254" s="40">
        <v>373653195</v>
      </c>
      <c r="T254" s="24">
        <v>0</v>
      </c>
      <c r="U254" s="25">
        <v>0</v>
      </c>
      <c r="V254" s="25">
        <v>0</v>
      </c>
      <c r="W254" s="40">
        <v>0</v>
      </c>
    </row>
    <row r="255" spans="1:23" ht="13.5">
      <c r="A255" s="13" t="s">
        <v>41</v>
      </c>
      <c r="B255" s="14" t="s">
        <v>459</v>
      </c>
      <c r="C255" s="15" t="s">
        <v>460</v>
      </c>
      <c r="D255" s="24">
        <v>197483400</v>
      </c>
      <c r="E255" s="25">
        <v>202755752</v>
      </c>
      <c r="F255" s="25">
        <v>192522400</v>
      </c>
      <c r="G255" s="34">
        <f t="shared" si="47"/>
        <v>0.9495286723111066</v>
      </c>
      <c r="H255" s="24">
        <v>79214516</v>
      </c>
      <c r="I255" s="25">
        <v>231444</v>
      </c>
      <c r="J255" s="25">
        <v>401944</v>
      </c>
      <c r="K255" s="24">
        <v>79847904</v>
      </c>
      <c r="L255" s="24">
        <v>524373</v>
      </c>
      <c r="M255" s="25">
        <v>719720</v>
      </c>
      <c r="N255" s="25">
        <v>63459641</v>
      </c>
      <c r="O255" s="24">
        <v>64703734</v>
      </c>
      <c r="P255" s="24">
        <v>226644</v>
      </c>
      <c r="Q255" s="25">
        <v>358203</v>
      </c>
      <c r="R255" s="25">
        <v>47385915</v>
      </c>
      <c r="S255" s="40">
        <v>47970762</v>
      </c>
      <c r="T255" s="24">
        <v>0</v>
      </c>
      <c r="U255" s="25">
        <v>0</v>
      </c>
      <c r="V255" s="25">
        <v>0</v>
      </c>
      <c r="W255" s="40">
        <v>0</v>
      </c>
    </row>
    <row r="256" spans="1:23" ht="13.5">
      <c r="A256" s="16"/>
      <c r="B256" s="17" t="s">
        <v>461</v>
      </c>
      <c r="C256" s="18"/>
      <c r="D256" s="26">
        <f>SUM(D252:D255)</f>
        <v>5087947439</v>
      </c>
      <c r="E256" s="27">
        <f>SUM(E252:E255)</f>
        <v>5336641375</v>
      </c>
      <c r="F256" s="27">
        <f>SUM(F252:F255)</f>
        <v>4028244154</v>
      </c>
      <c r="G256" s="35">
        <f t="shared" si="47"/>
        <v>0.7548275911644897</v>
      </c>
      <c r="H256" s="26">
        <f aca="true" t="shared" si="51" ref="H256:W256">SUM(H252:H255)</f>
        <v>447359004</v>
      </c>
      <c r="I256" s="27">
        <f t="shared" si="51"/>
        <v>621038980</v>
      </c>
      <c r="J256" s="27">
        <f t="shared" si="51"/>
        <v>329045934</v>
      </c>
      <c r="K256" s="26">
        <f t="shared" si="51"/>
        <v>1397443918</v>
      </c>
      <c r="L256" s="26">
        <f t="shared" si="51"/>
        <v>362306015</v>
      </c>
      <c r="M256" s="27">
        <f t="shared" si="51"/>
        <v>540837145</v>
      </c>
      <c r="N256" s="27">
        <f t="shared" si="51"/>
        <v>489518698</v>
      </c>
      <c r="O256" s="26">
        <f t="shared" si="51"/>
        <v>1392661858</v>
      </c>
      <c r="P256" s="26">
        <f t="shared" si="51"/>
        <v>476142392</v>
      </c>
      <c r="Q256" s="27">
        <f t="shared" si="51"/>
        <v>355178187</v>
      </c>
      <c r="R256" s="27">
        <f t="shared" si="51"/>
        <v>406817799</v>
      </c>
      <c r="S256" s="41">
        <f t="shared" si="51"/>
        <v>1238138378</v>
      </c>
      <c r="T256" s="26">
        <f t="shared" si="51"/>
        <v>0</v>
      </c>
      <c r="U256" s="27">
        <f t="shared" si="51"/>
        <v>0</v>
      </c>
      <c r="V256" s="27">
        <f t="shared" si="51"/>
        <v>0</v>
      </c>
      <c r="W256" s="41">
        <f t="shared" si="51"/>
        <v>0</v>
      </c>
    </row>
    <row r="257" spans="1:23" ht="13.5">
      <c r="A257" s="19"/>
      <c r="B257" s="20" t="s">
        <v>462</v>
      </c>
      <c r="C257" s="21"/>
      <c r="D257" s="30">
        <f>SUM(D231:D236,D238:D243,D245:D250,D252:D255)</f>
        <v>18601959769</v>
      </c>
      <c r="E257" s="31">
        <f>SUM(E231:E236,E238:E243,E245:E250,E252:E255)</f>
        <v>19184550793</v>
      </c>
      <c r="F257" s="31">
        <f>SUM(F231:F236,F238:F243,F245:F250,F252:F255)</f>
        <v>14812752297</v>
      </c>
      <c r="G257" s="37">
        <f t="shared" si="47"/>
        <v>0.7721187979238394</v>
      </c>
      <c r="H257" s="30">
        <f aca="true" t="shared" si="52" ref="H257:W257">SUM(H231:H236,H238:H243,H245:H250,H252:H255)</f>
        <v>1655557883</v>
      </c>
      <c r="I257" s="31">
        <f t="shared" si="52"/>
        <v>1682151443</v>
      </c>
      <c r="J257" s="31">
        <f t="shared" si="52"/>
        <v>1321380485</v>
      </c>
      <c r="K257" s="30">
        <f t="shared" si="52"/>
        <v>4659089811</v>
      </c>
      <c r="L257" s="30">
        <f t="shared" si="52"/>
        <v>1659882545</v>
      </c>
      <c r="M257" s="31">
        <f t="shared" si="52"/>
        <v>2108637761</v>
      </c>
      <c r="N257" s="31">
        <f t="shared" si="52"/>
        <v>1972892895</v>
      </c>
      <c r="O257" s="30">
        <f t="shared" si="52"/>
        <v>5741413201</v>
      </c>
      <c r="P257" s="30">
        <f t="shared" si="52"/>
        <v>1130684569</v>
      </c>
      <c r="Q257" s="31">
        <f t="shared" si="52"/>
        <v>1835479181</v>
      </c>
      <c r="R257" s="31">
        <f t="shared" si="52"/>
        <v>1446085535</v>
      </c>
      <c r="S257" s="43">
        <f t="shared" si="52"/>
        <v>4412249285</v>
      </c>
      <c r="T257" s="26">
        <f t="shared" si="52"/>
        <v>0</v>
      </c>
      <c r="U257" s="27">
        <f t="shared" si="52"/>
        <v>0</v>
      </c>
      <c r="V257" s="27">
        <f t="shared" si="52"/>
        <v>0</v>
      </c>
      <c r="W257" s="41">
        <f t="shared" si="52"/>
        <v>0</v>
      </c>
    </row>
    <row r="258" spans="1:23" ht="13.5">
      <c r="A258" s="8"/>
      <c r="B258" s="9" t="s">
        <v>603</v>
      </c>
      <c r="C258" s="10"/>
      <c r="D258" s="28"/>
      <c r="E258" s="29"/>
      <c r="F258" s="29"/>
      <c r="G258" s="36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42"/>
      <c r="T258" s="28"/>
      <c r="U258" s="29"/>
      <c r="V258" s="29"/>
      <c r="W258" s="42"/>
    </row>
    <row r="259" spans="1:23" ht="13.5">
      <c r="A259" s="12"/>
      <c r="B259" s="9" t="s">
        <v>463</v>
      </c>
      <c r="C259" s="10"/>
      <c r="D259" s="28"/>
      <c r="E259" s="29"/>
      <c r="F259" s="29"/>
      <c r="G259" s="36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42"/>
      <c r="T259" s="28"/>
      <c r="U259" s="29"/>
      <c r="V259" s="29"/>
      <c r="W259" s="42"/>
    </row>
    <row r="260" spans="1:23" ht="13.5">
      <c r="A260" s="13" t="s">
        <v>26</v>
      </c>
      <c r="B260" s="14" t="s">
        <v>464</v>
      </c>
      <c r="C260" s="15" t="s">
        <v>465</v>
      </c>
      <c r="D260" s="24">
        <v>223448876</v>
      </c>
      <c r="E260" s="25">
        <v>188752684</v>
      </c>
      <c r="F260" s="25">
        <v>226528577</v>
      </c>
      <c r="G260" s="34">
        <f aca="true" t="shared" si="53" ref="G260:G296">IF($E260=0,0,$F260/$E260)</f>
        <v>1.2001343355732097</v>
      </c>
      <c r="H260" s="24">
        <v>0</v>
      </c>
      <c r="I260" s="25">
        <v>0</v>
      </c>
      <c r="J260" s="25">
        <v>0</v>
      </c>
      <c r="K260" s="24">
        <v>0</v>
      </c>
      <c r="L260" s="24">
        <v>81326911</v>
      </c>
      <c r="M260" s="25">
        <v>10758401</v>
      </c>
      <c r="N260" s="25">
        <v>45526983</v>
      </c>
      <c r="O260" s="24">
        <v>137612295</v>
      </c>
      <c r="P260" s="24">
        <v>1762078</v>
      </c>
      <c r="Q260" s="25">
        <v>87154204</v>
      </c>
      <c r="R260" s="25">
        <v>0</v>
      </c>
      <c r="S260" s="40">
        <v>88916282</v>
      </c>
      <c r="T260" s="24">
        <v>0</v>
      </c>
      <c r="U260" s="25">
        <v>0</v>
      </c>
      <c r="V260" s="25">
        <v>0</v>
      </c>
      <c r="W260" s="40">
        <v>0</v>
      </c>
    </row>
    <row r="261" spans="1:23" ht="13.5">
      <c r="A261" s="13" t="s">
        <v>26</v>
      </c>
      <c r="B261" s="14" t="s">
        <v>466</v>
      </c>
      <c r="C261" s="15" t="s">
        <v>467</v>
      </c>
      <c r="D261" s="24">
        <v>423395450</v>
      </c>
      <c r="E261" s="25">
        <v>417568040</v>
      </c>
      <c r="F261" s="25">
        <v>354663160</v>
      </c>
      <c r="G261" s="34">
        <f t="shared" si="53"/>
        <v>0.8493541795009024</v>
      </c>
      <c r="H261" s="24">
        <v>117737189</v>
      </c>
      <c r="I261" s="25">
        <v>17905017</v>
      </c>
      <c r="J261" s="25">
        <v>26478632</v>
      </c>
      <c r="K261" s="24">
        <v>162120838</v>
      </c>
      <c r="L261" s="24">
        <v>14751742</v>
      </c>
      <c r="M261" s="25">
        <v>18662576</v>
      </c>
      <c r="N261" s="25">
        <v>69175533</v>
      </c>
      <c r="O261" s="24">
        <v>102589851</v>
      </c>
      <c r="P261" s="24">
        <v>15732600</v>
      </c>
      <c r="Q261" s="25">
        <v>17356533</v>
      </c>
      <c r="R261" s="25">
        <v>56863338</v>
      </c>
      <c r="S261" s="40">
        <v>89952471</v>
      </c>
      <c r="T261" s="24">
        <v>0</v>
      </c>
      <c r="U261" s="25">
        <v>0</v>
      </c>
      <c r="V261" s="25">
        <v>0</v>
      </c>
      <c r="W261" s="40">
        <v>0</v>
      </c>
    </row>
    <row r="262" spans="1:23" ht="13.5">
      <c r="A262" s="13" t="s">
        <v>26</v>
      </c>
      <c r="B262" s="14" t="s">
        <v>468</v>
      </c>
      <c r="C262" s="15" t="s">
        <v>469</v>
      </c>
      <c r="D262" s="24">
        <v>536629411</v>
      </c>
      <c r="E262" s="25">
        <v>475003468</v>
      </c>
      <c r="F262" s="25">
        <v>347971600</v>
      </c>
      <c r="G262" s="34">
        <f t="shared" si="53"/>
        <v>0.7325664409675425</v>
      </c>
      <c r="H262" s="24">
        <v>68044550</v>
      </c>
      <c r="I262" s="25">
        <v>12584193</v>
      </c>
      <c r="J262" s="25">
        <v>34174260</v>
      </c>
      <c r="K262" s="24">
        <v>114803003</v>
      </c>
      <c r="L262" s="24">
        <v>35180467</v>
      </c>
      <c r="M262" s="25">
        <v>33420546</v>
      </c>
      <c r="N262" s="25">
        <v>47613264</v>
      </c>
      <c r="O262" s="24">
        <v>116214277</v>
      </c>
      <c r="P262" s="24">
        <v>39219988</v>
      </c>
      <c r="Q262" s="25">
        <v>63612510</v>
      </c>
      <c r="R262" s="25">
        <v>14121822</v>
      </c>
      <c r="S262" s="40">
        <v>116954320</v>
      </c>
      <c r="T262" s="24">
        <v>0</v>
      </c>
      <c r="U262" s="25">
        <v>0</v>
      </c>
      <c r="V262" s="25">
        <v>0</v>
      </c>
      <c r="W262" s="40">
        <v>0</v>
      </c>
    </row>
    <row r="263" spans="1:23" ht="13.5">
      <c r="A263" s="13" t="s">
        <v>41</v>
      </c>
      <c r="B263" s="14" t="s">
        <v>470</v>
      </c>
      <c r="C263" s="15" t="s">
        <v>471</v>
      </c>
      <c r="D263" s="24">
        <v>104032059</v>
      </c>
      <c r="E263" s="25">
        <v>107775760</v>
      </c>
      <c r="F263" s="25">
        <v>99693946</v>
      </c>
      <c r="G263" s="34">
        <f t="shared" si="53"/>
        <v>0.9250126930211394</v>
      </c>
      <c r="H263" s="24">
        <v>37459754</v>
      </c>
      <c r="I263" s="25">
        <v>615605</v>
      </c>
      <c r="J263" s="25">
        <v>846561</v>
      </c>
      <c r="K263" s="24">
        <v>38921920</v>
      </c>
      <c r="L263" s="24">
        <v>1328854</v>
      </c>
      <c r="M263" s="25">
        <v>368048</v>
      </c>
      <c r="N263" s="25">
        <v>31194104</v>
      </c>
      <c r="O263" s="24">
        <v>32891006</v>
      </c>
      <c r="P263" s="24">
        <v>1083962</v>
      </c>
      <c r="Q263" s="25">
        <v>1486770</v>
      </c>
      <c r="R263" s="25">
        <v>25310288</v>
      </c>
      <c r="S263" s="40">
        <v>27881020</v>
      </c>
      <c r="T263" s="24">
        <v>0</v>
      </c>
      <c r="U263" s="25">
        <v>0</v>
      </c>
      <c r="V263" s="25">
        <v>0</v>
      </c>
      <c r="W263" s="40">
        <v>0</v>
      </c>
    </row>
    <row r="264" spans="1:23" ht="13.5">
      <c r="A264" s="16"/>
      <c r="B264" s="17" t="s">
        <v>472</v>
      </c>
      <c r="C264" s="18"/>
      <c r="D264" s="26">
        <f>SUM(D260:D263)</f>
        <v>1287505796</v>
      </c>
      <c r="E264" s="27">
        <f>SUM(E260:E263)</f>
        <v>1189099952</v>
      </c>
      <c r="F264" s="27">
        <f>SUM(F260:F263)</f>
        <v>1028857283</v>
      </c>
      <c r="G264" s="35">
        <f t="shared" si="53"/>
        <v>0.8652403704747605</v>
      </c>
      <c r="H264" s="26">
        <f aca="true" t="shared" si="54" ref="H264:W264">SUM(H260:H263)</f>
        <v>223241493</v>
      </c>
      <c r="I264" s="27">
        <f t="shared" si="54"/>
        <v>31104815</v>
      </c>
      <c r="J264" s="27">
        <f t="shared" si="54"/>
        <v>61499453</v>
      </c>
      <c r="K264" s="26">
        <f t="shared" si="54"/>
        <v>315845761</v>
      </c>
      <c r="L264" s="26">
        <f t="shared" si="54"/>
        <v>132587974</v>
      </c>
      <c r="M264" s="27">
        <f t="shared" si="54"/>
        <v>63209571</v>
      </c>
      <c r="N264" s="27">
        <f t="shared" si="54"/>
        <v>193509884</v>
      </c>
      <c r="O264" s="26">
        <f t="shared" si="54"/>
        <v>389307429</v>
      </c>
      <c r="P264" s="26">
        <f t="shared" si="54"/>
        <v>57798628</v>
      </c>
      <c r="Q264" s="27">
        <f t="shared" si="54"/>
        <v>169610017</v>
      </c>
      <c r="R264" s="27">
        <f t="shared" si="54"/>
        <v>96295448</v>
      </c>
      <c r="S264" s="41">
        <f t="shared" si="54"/>
        <v>323704093</v>
      </c>
      <c r="T264" s="26">
        <f t="shared" si="54"/>
        <v>0</v>
      </c>
      <c r="U264" s="27">
        <f t="shared" si="54"/>
        <v>0</v>
      </c>
      <c r="V264" s="27">
        <f t="shared" si="54"/>
        <v>0</v>
      </c>
      <c r="W264" s="41">
        <f t="shared" si="54"/>
        <v>0</v>
      </c>
    </row>
    <row r="265" spans="1:23" ht="13.5">
      <c r="A265" s="13" t="s">
        <v>26</v>
      </c>
      <c r="B265" s="14" t="s">
        <v>473</v>
      </c>
      <c r="C265" s="15" t="s">
        <v>474</v>
      </c>
      <c r="D265" s="24">
        <v>67294877</v>
      </c>
      <c r="E265" s="25">
        <v>65260321</v>
      </c>
      <c r="F265" s="25">
        <v>51403857</v>
      </c>
      <c r="G265" s="34">
        <f t="shared" si="53"/>
        <v>0.7876739833994993</v>
      </c>
      <c r="H265" s="24">
        <v>31969568</v>
      </c>
      <c r="I265" s="25">
        <v>-943441</v>
      </c>
      <c r="J265" s="25">
        <v>2011744</v>
      </c>
      <c r="K265" s="24">
        <v>33037871</v>
      </c>
      <c r="L265" s="24">
        <v>2443980</v>
      </c>
      <c r="M265" s="25">
        <v>1985480</v>
      </c>
      <c r="N265" s="25">
        <v>5644662</v>
      </c>
      <c r="O265" s="24">
        <v>10074122</v>
      </c>
      <c r="P265" s="24">
        <v>2214921</v>
      </c>
      <c r="Q265" s="25">
        <v>1865502</v>
      </c>
      <c r="R265" s="25">
        <v>4211441</v>
      </c>
      <c r="S265" s="40">
        <v>8291864</v>
      </c>
      <c r="T265" s="24">
        <v>0</v>
      </c>
      <c r="U265" s="25">
        <v>0</v>
      </c>
      <c r="V265" s="25">
        <v>0</v>
      </c>
      <c r="W265" s="40">
        <v>0</v>
      </c>
    </row>
    <row r="266" spans="1:23" ht="13.5">
      <c r="A266" s="13" t="s">
        <v>26</v>
      </c>
      <c r="B266" s="14" t="s">
        <v>475</v>
      </c>
      <c r="C266" s="15" t="s">
        <v>476</v>
      </c>
      <c r="D266" s="24">
        <v>280313200</v>
      </c>
      <c r="E266" s="25">
        <v>274523205</v>
      </c>
      <c r="F266" s="25">
        <v>227981135</v>
      </c>
      <c r="G266" s="34">
        <f t="shared" si="53"/>
        <v>0.8304621643915311</v>
      </c>
      <c r="H266" s="24">
        <v>86560255</v>
      </c>
      <c r="I266" s="25">
        <v>16400699</v>
      </c>
      <c r="J266" s="25">
        <v>13446997</v>
      </c>
      <c r="K266" s="24">
        <v>116407951</v>
      </c>
      <c r="L266" s="24">
        <v>14616205</v>
      </c>
      <c r="M266" s="25">
        <v>14314759</v>
      </c>
      <c r="N266" s="25">
        <v>28682419</v>
      </c>
      <c r="O266" s="24">
        <v>57613383</v>
      </c>
      <c r="P266" s="24">
        <v>13799424</v>
      </c>
      <c r="Q266" s="25">
        <v>13918651</v>
      </c>
      <c r="R266" s="25">
        <v>26241726</v>
      </c>
      <c r="S266" s="40">
        <v>53959801</v>
      </c>
      <c r="T266" s="24">
        <v>0</v>
      </c>
      <c r="U266" s="25">
        <v>0</v>
      </c>
      <c r="V266" s="25">
        <v>0</v>
      </c>
      <c r="W266" s="40">
        <v>0</v>
      </c>
    </row>
    <row r="267" spans="1:23" ht="13.5">
      <c r="A267" s="13" t="s">
        <v>26</v>
      </c>
      <c r="B267" s="14" t="s">
        <v>477</v>
      </c>
      <c r="C267" s="15" t="s">
        <v>478</v>
      </c>
      <c r="D267" s="24">
        <v>61901885</v>
      </c>
      <c r="E267" s="25">
        <v>62951873</v>
      </c>
      <c r="F267" s="25">
        <v>66826505</v>
      </c>
      <c r="G267" s="34">
        <f t="shared" si="53"/>
        <v>1.0615491138762463</v>
      </c>
      <c r="H267" s="24">
        <v>13374360</v>
      </c>
      <c r="I267" s="25">
        <v>14159565</v>
      </c>
      <c r="J267" s="25">
        <v>1604554</v>
      </c>
      <c r="K267" s="24">
        <v>29138479</v>
      </c>
      <c r="L267" s="24">
        <v>2115274</v>
      </c>
      <c r="M267" s="25">
        <v>2284063</v>
      </c>
      <c r="N267" s="25">
        <v>8397538</v>
      </c>
      <c r="O267" s="24">
        <v>12796875</v>
      </c>
      <c r="P267" s="24">
        <v>15540475</v>
      </c>
      <c r="Q267" s="25">
        <v>1573352</v>
      </c>
      <c r="R267" s="25">
        <v>7777324</v>
      </c>
      <c r="S267" s="40">
        <v>24891151</v>
      </c>
      <c r="T267" s="24">
        <v>0</v>
      </c>
      <c r="U267" s="25">
        <v>0</v>
      </c>
      <c r="V267" s="25">
        <v>0</v>
      </c>
      <c r="W267" s="40">
        <v>0</v>
      </c>
    </row>
    <row r="268" spans="1:23" ht="13.5">
      <c r="A268" s="13" t="s">
        <v>26</v>
      </c>
      <c r="B268" s="14" t="s">
        <v>479</v>
      </c>
      <c r="C268" s="15" t="s">
        <v>480</v>
      </c>
      <c r="D268" s="24">
        <v>109847634</v>
      </c>
      <c r="E268" s="25">
        <v>101731863</v>
      </c>
      <c r="F268" s="25">
        <v>55606419</v>
      </c>
      <c r="G268" s="34">
        <f t="shared" si="53"/>
        <v>0.5465978638374095</v>
      </c>
      <c r="H268" s="24">
        <v>17452582</v>
      </c>
      <c r="I268" s="25">
        <v>4465921</v>
      </c>
      <c r="J268" s="25">
        <v>4228266</v>
      </c>
      <c r="K268" s="24">
        <v>26146769</v>
      </c>
      <c r="L268" s="24">
        <v>5461488</v>
      </c>
      <c r="M268" s="25">
        <v>4719872</v>
      </c>
      <c r="N268" s="25">
        <v>4244062</v>
      </c>
      <c r="O268" s="24">
        <v>14425422</v>
      </c>
      <c r="P268" s="24">
        <v>5061363</v>
      </c>
      <c r="Q268" s="25">
        <v>5441102</v>
      </c>
      <c r="R268" s="25">
        <v>4531763</v>
      </c>
      <c r="S268" s="40">
        <v>15034228</v>
      </c>
      <c r="T268" s="24">
        <v>0</v>
      </c>
      <c r="U268" s="25">
        <v>0</v>
      </c>
      <c r="V268" s="25">
        <v>0</v>
      </c>
      <c r="W268" s="40">
        <v>0</v>
      </c>
    </row>
    <row r="269" spans="1:23" ht="13.5">
      <c r="A269" s="13" t="s">
        <v>26</v>
      </c>
      <c r="B269" s="14" t="s">
        <v>481</v>
      </c>
      <c r="C269" s="15" t="s">
        <v>482</v>
      </c>
      <c r="D269" s="24">
        <v>59088461</v>
      </c>
      <c r="E269" s="25">
        <v>58555600</v>
      </c>
      <c r="F269" s="25">
        <v>29783677</v>
      </c>
      <c r="G269" s="34">
        <f t="shared" si="53"/>
        <v>0.5086392590973365</v>
      </c>
      <c r="H269" s="24">
        <v>1212814</v>
      </c>
      <c r="I269" s="25">
        <v>2622649</v>
      </c>
      <c r="J269" s="25">
        <v>1978824</v>
      </c>
      <c r="K269" s="24">
        <v>5814287</v>
      </c>
      <c r="L269" s="24">
        <v>2740885</v>
      </c>
      <c r="M269" s="25">
        <v>1927930</v>
      </c>
      <c r="N269" s="25">
        <v>9682842</v>
      </c>
      <c r="O269" s="24">
        <v>14351657</v>
      </c>
      <c r="P269" s="24">
        <v>3980885</v>
      </c>
      <c r="Q269" s="25">
        <v>2501109</v>
      </c>
      <c r="R269" s="25">
        <v>3135739</v>
      </c>
      <c r="S269" s="40">
        <v>9617733</v>
      </c>
      <c r="T269" s="24">
        <v>0</v>
      </c>
      <c r="U269" s="25">
        <v>0</v>
      </c>
      <c r="V269" s="25">
        <v>0</v>
      </c>
      <c r="W269" s="40">
        <v>0</v>
      </c>
    </row>
    <row r="270" spans="1:23" ht="13.5">
      <c r="A270" s="13" t="s">
        <v>26</v>
      </c>
      <c r="B270" s="14" t="s">
        <v>483</v>
      </c>
      <c r="C270" s="15" t="s">
        <v>484</v>
      </c>
      <c r="D270" s="24">
        <v>55199891</v>
      </c>
      <c r="E270" s="25">
        <v>76288113</v>
      </c>
      <c r="F270" s="25">
        <v>47981494</v>
      </c>
      <c r="G270" s="34">
        <f t="shared" si="53"/>
        <v>0.6289511185051857</v>
      </c>
      <c r="H270" s="24">
        <v>10373983</v>
      </c>
      <c r="I270" s="25">
        <v>1860911</v>
      </c>
      <c r="J270" s="25">
        <v>10043228</v>
      </c>
      <c r="K270" s="24">
        <v>22278122</v>
      </c>
      <c r="L270" s="24">
        <v>2317558</v>
      </c>
      <c r="M270" s="25">
        <v>2785057</v>
      </c>
      <c r="N270" s="25">
        <v>8901459</v>
      </c>
      <c r="O270" s="24">
        <v>14004074</v>
      </c>
      <c r="P270" s="24">
        <v>2429377</v>
      </c>
      <c r="Q270" s="25">
        <v>1891276</v>
      </c>
      <c r="R270" s="25">
        <v>7378645</v>
      </c>
      <c r="S270" s="40">
        <v>11699298</v>
      </c>
      <c r="T270" s="24">
        <v>0</v>
      </c>
      <c r="U270" s="25">
        <v>0</v>
      </c>
      <c r="V270" s="25">
        <v>0</v>
      </c>
      <c r="W270" s="40">
        <v>0</v>
      </c>
    </row>
    <row r="271" spans="1:23" ht="13.5">
      <c r="A271" s="13" t="s">
        <v>41</v>
      </c>
      <c r="B271" s="14" t="s">
        <v>485</v>
      </c>
      <c r="C271" s="15" t="s">
        <v>486</v>
      </c>
      <c r="D271" s="24">
        <v>69748765</v>
      </c>
      <c r="E271" s="25">
        <v>75894610</v>
      </c>
      <c r="F271" s="25">
        <v>57535129</v>
      </c>
      <c r="G271" s="34">
        <f t="shared" si="53"/>
        <v>0.7580924257994079</v>
      </c>
      <c r="H271" s="24">
        <v>95263</v>
      </c>
      <c r="I271" s="25">
        <v>1442415</v>
      </c>
      <c r="J271" s="25">
        <v>1045535</v>
      </c>
      <c r="K271" s="24">
        <v>2583213</v>
      </c>
      <c r="L271" s="24">
        <v>21890816</v>
      </c>
      <c r="M271" s="25">
        <v>1291540</v>
      </c>
      <c r="N271" s="25">
        <v>17661522</v>
      </c>
      <c r="O271" s="24">
        <v>40843878</v>
      </c>
      <c r="P271" s="24">
        <v>1661906</v>
      </c>
      <c r="Q271" s="25">
        <v>-177603</v>
      </c>
      <c r="R271" s="25">
        <v>12623735</v>
      </c>
      <c r="S271" s="40">
        <v>14108038</v>
      </c>
      <c r="T271" s="24">
        <v>0</v>
      </c>
      <c r="U271" s="25">
        <v>0</v>
      </c>
      <c r="V271" s="25">
        <v>0</v>
      </c>
      <c r="W271" s="40">
        <v>0</v>
      </c>
    </row>
    <row r="272" spans="1:23" ht="13.5">
      <c r="A272" s="16"/>
      <c r="B272" s="17" t="s">
        <v>487</v>
      </c>
      <c r="C272" s="18"/>
      <c r="D272" s="26">
        <f>SUM(D265:D271)</f>
        <v>703394713</v>
      </c>
      <c r="E272" s="27">
        <f>SUM(E265:E271)</f>
        <v>715205585</v>
      </c>
      <c r="F272" s="27">
        <f>SUM(F265:F271)</f>
        <v>537118216</v>
      </c>
      <c r="G272" s="35">
        <f t="shared" si="53"/>
        <v>0.7509983524527427</v>
      </c>
      <c r="H272" s="26">
        <f aca="true" t="shared" si="55" ref="H272:W272">SUM(H265:H271)</f>
        <v>161038825</v>
      </c>
      <c r="I272" s="27">
        <f t="shared" si="55"/>
        <v>40008719</v>
      </c>
      <c r="J272" s="27">
        <f t="shared" si="55"/>
        <v>34359148</v>
      </c>
      <c r="K272" s="26">
        <f t="shared" si="55"/>
        <v>235406692</v>
      </c>
      <c r="L272" s="26">
        <f t="shared" si="55"/>
        <v>51586206</v>
      </c>
      <c r="M272" s="27">
        <f t="shared" si="55"/>
        <v>29308701</v>
      </c>
      <c r="N272" s="27">
        <f t="shared" si="55"/>
        <v>83214504</v>
      </c>
      <c r="O272" s="26">
        <f t="shared" si="55"/>
        <v>164109411</v>
      </c>
      <c r="P272" s="26">
        <f t="shared" si="55"/>
        <v>44688351</v>
      </c>
      <c r="Q272" s="27">
        <f t="shared" si="55"/>
        <v>27013389</v>
      </c>
      <c r="R272" s="27">
        <f t="shared" si="55"/>
        <v>65900373</v>
      </c>
      <c r="S272" s="41">
        <f t="shared" si="55"/>
        <v>137602113</v>
      </c>
      <c r="T272" s="26">
        <f t="shared" si="55"/>
        <v>0</v>
      </c>
      <c r="U272" s="27">
        <f t="shared" si="55"/>
        <v>0</v>
      </c>
      <c r="V272" s="27">
        <f t="shared" si="55"/>
        <v>0</v>
      </c>
      <c r="W272" s="41">
        <f t="shared" si="55"/>
        <v>0</v>
      </c>
    </row>
    <row r="273" spans="1:23" ht="13.5">
      <c r="A273" s="13" t="s">
        <v>26</v>
      </c>
      <c r="B273" s="14" t="s">
        <v>488</v>
      </c>
      <c r="C273" s="15" t="s">
        <v>489</v>
      </c>
      <c r="D273" s="24">
        <v>113556939</v>
      </c>
      <c r="E273" s="25">
        <v>133659671</v>
      </c>
      <c r="F273" s="25">
        <v>113992464</v>
      </c>
      <c r="G273" s="34">
        <f t="shared" si="53"/>
        <v>0.8528560870092221</v>
      </c>
      <c r="H273" s="24">
        <v>74807814</v>
      </c>
      <c r="I273" s="25">
        <v>4584729</v>
      </c>
      <c r="J273" s="25">
        <v>-46128631</v>
      </c>
      <c r="K273" s="24">
        <v>33263912</v>
      </c>
      <c r="L273" s="24">
        <v>-9503530</v>
      </c>
      <c r="M273" s="25">
        <v>-2951597</v>
      </c>
      <c r="N273" s="25">
        <v>13786046</v>
      </c>
      <c r="O273" s="24">
        <v>1330919</v>
      </c>
      <c r="P273" s="24">
        <v>47787511</v>
      </c>
      <c r="Q273" s="25">
        <v>-18795758</v>
      </c>
      <c r="R273" s="25">
        <v>50405880</v>
      </c>
      <c r="S273" s="40">
        <v>79397633</v>
      </c>
      <c r="T273" s="24">
        <v>0</v>
      </c>
      <c r="U273" s="25">
        <v>0</v>
      </c>
      <c r="V273" s="25">
        <v>0</v>
      </c>
      <c r="W273" s="40">
        <v>0</v>
      </c>
    </row>
    <row r="274" spans="1:23" ht="13.5">
      <c r="A274" s="13" t="s">
        <v>26</v>
      </c>
      <c r="B274" s="14" t="s">
        <v>490</v>
      </c>
      <c r="C274" s="15" t="s">
        <v>491</v>
      </c>
      <c r="D274" s="24">
        <v>154240439</v>
      </c>
      <c r="E274" s="25">
        <v>171412042</v>
      </c>
      <c r="F274" s="25">
        <v>90808114</v>
      </c>
      <c r="G274" s="34">
        <f t="shared" si="53"/>
        <v>0.5297650791652082</v>
      </c>
      <c r="H274" s="24">
        <v>28941724</v>
      </c>
      <c r="I274" s="25">
        <v>10298770</v>
      </c>
      <c r="J274" s="25">
        <v>0</v>
      </c>
      <c r="K274" s="24">
        <v>39240494</v>
      </c>
      <c r="L274" s="24">
        <v>5789920</v>
      </c>
      <c r="M274" s="25">
        <v>6338748</v>
      </c>
      <c r="N274" s="25">
        <v>19995218</v>
      </c>
      <c r="O274" s="24">
        <v>32123886</v>
      </c>
      <c r="P274" s="24">
        <v>15638199</v>
      </c>
      <c r="Q274" s="25">
        <v>11247894</v>
      </c>
      <c r="R274" s="25">
        <v>-7442359</v>
      </c>
      <c r="S274" s="40">
        <v>19443734</v>
      </c>
      <c r="T274" s="24">
        <v>0</v>
      </c>
      <c r="U274" s="25">
        <v>0</v>
      </c>
      <c r="V274" s="25">
        <v>0</v>
      </c>
      <c r="W274" s="40">
        <v>0</v>
      </c>
    </row>
    <row r="275" spans="1:23" ht="13.5">
      <c r="A275" s="13" t="s">
        <v>26</v>
      </c>
      <c r="B275" s="14" t="s">
        <v>492</v>
      </c>
      <c r="C275" s="15" t="s">
        <v>493</v>
      </c>
      <c r="D275" s="24">
        <v>252434054</v>
      </c>
      <c r="E275" s="25">
        <v>95021644</v>
      </c>
      <c r="F275" s="25">
        <v>155044608</v>
      </c>
      <c r="G275" s="34">
        <f t="shared" si="53"/>
        <v>1.631676757771103</v>
      </c>
      <c r="H275" s="24">
        <v>49568095</v>
      </c>
      <c r="I275" s="25">
        <v>11495203</v>
      </c>
      <c r="J275" s="25">
        <v>11495203</v>
      </c>
      <c r="K275" s="24">
        <v>72558501</v>
      </c>
      <c r="L275" s="24">
        <v>12674231</v>
      </c>
      <c r="M275" s="25">
        <v>13378666</v>
      </c>
      <c r="N275" s="25">
        <v>21206328</v>
      </c>
      <c r="O275" s="24">
        <v>47259225</v>
      </c>
      <c r="P275" s="24">
        <v>13868089</v>
      </c>
      <c r="Q275" s="25">
        <v>10590735</v>
      </c>
      <c r="R275" s="25">
        <v>10768058</v>
      </c>
      <c r="S275" s="40">
        <v>35226882</v>
      </c>
      <c r="T275" s="24">
        <v>0</v>
      </c>
      <c r="U275" s="25">
        <v>0</v>
      </c>
      <c r="V275" s="25">
        <v>0</v>
      </c>
      <c r="W275" s="40">
        <v>0</v>
      </c>
    </row>
    <row r="276" spans="1:23" ht="13.5">
      <c r="A276" s="13" t="s">
        <v>26</v>
      </c>
      <c r="B276" s="14" t="s">
        <v>494</v>
      </c>
      <c r="C276" s="15" t="s">
        <v>495</v>
      </c>
      <c r="D276" s="24">
        <v>59829394</v>
      </c>
      <c r="E276" s="25">
        <v>59629405</v>
      </c>
      <c r="F276" s="25">
        <v>52248927</v>
      </c>
      <c r="G276" s="34">
        <f t="shared" si="53"/>
        <v>0.8762275424348105</v>
      </c>
      <c r="H276" s="24">
        <v>11726767</v>
      </c>
      <c r="I276" s="25">
        <v>2426980</v>
      </c>
      <c r="J276" s="25">
        <v>5171846</v>
      </c>
      <c r="K276" s="24">
        <v>19325593</v>
      </c>
      <c r="L276" s="24">
        <v>2946187</v>
      </c>
      <c r="M276" s="25">
        <v>13137872</v>
      </c>
      <c r="N276" s="25">
        <v>16047812</v>
      </c>
      <c r="O276" s="24">
        <v>32131871</v>
      </c>
      <c r="P276" s="24">
        <v>-4748677</v>
      </c>
      <c r="Q276" s="25">
        <v>2627668</v>
      </c>
      <c r="R276" s="25">
        <v>2912472</v>
      </c>
      <c r="S276" s="40">
        <v>791463</v>
      </c>
      <c r="T276" s="24">
        <v>0</v>
      </c>
      <c r="U276" s="25">
        <v>0</v>
      </c>
      <c r="V276" s="25">
        <v>0</v>
      </c>
      <c r="W276" s="40">
        <v>0</v>
      </c>
    </row>
    <row r="277" spans="1:23" ht="13.5">
      <c r="A277" s="13" t="s">
        <v>26</v>
      </c>
      <c r="B277" s="14" t="s">
        <v>496</v>
      </c>
      <c r="C277" s="15" t="s">
        <v>497</v>
      </c>
      <c r="D277" s="24">
        <v>59941204</v>
      </c>
      <c r="E277" s="25">
        <v>56306735</v>
      </c>
      <c r="F277" s="25">
        <v>19073500</v>
      </c>
      <c r="G277" s="34">
        <f t="shared" si="53"/>
        <v>0.33874278094796295</v>
      </c>
      <c r="H277" s="24">
        <v>2027845</v>
      </c>
      <c r="I277" s="25">
        <v>1483248</v>
      </c>
      <c r="J277" s="25">
        <v>1514509</v>
      </c>
      <c r="K277" s="24">
        <v>5025602</v>
      </c>
      <c r="L277" s="24">
        <v>1002000</v>
      </c>
      <c r="M277" s="25">
        <v>6752777</v>
      </c>
      <c r="N277" s="25">
        <v>2153501</v>
      </c>
      <c r="O277" s="24">
        <v>9908278</v>
      </c>
      <c r="P277" s="24">
        <v>2276233</v>
      </c>
      <c r="Q277" s="25">
        <v>342947</v>
      </c>
      <c r="R277" s="25">
        <v>1520440</v>
      </c>
      <c r="S277" s="40">
        <v>4139620</v>
      </c>
      <c r="T277" s="24">
        <v>0</v>
      </c>
      <c r="U277" s="25">
        <v>0</v>
      </c>
      <c r="V277" s="25">
        <v>0</v>
      </c>
      <c r="W277" s="40">
        <v>0</v>
      </c>
    </row>
    <row r="278" spans="1:23" ht="13.5">
      <c r="A278" s="13" t="s">
        <v>26</v>
      </c>
      <c r="B278" s="14" t="s">
        <v>498</v>
      </c>
      <c r="C278" s="15" t="s">
        <v>499</v>
      </c>
      <c r="D278" s="24">
        <v>68801758</v>
      </c>
      <c r="E278" s="25">
        <v>72566021</v>
      </c>
      <c r="F278" s="25">
        <v>40010769</v>
      </c>
      <c r="G278" s="34">
        <f t="shared" si="53"/>
        <v>0.5513705788002349</v>
      </c>
      <c r="H278" s="24">
        <v>16540705</v>
      </c>
      <c r="I278" s="25">
        <v>2133675</v>
      </c>
      <c r="J278" s="25">
        <v>2321926</v>
      </c>
      <c r="K278" s="24">
        <v>20996306</v>
      </c>
      <c r="L278" s="24">
        <v>397801</v>
      </c>
      <c r="M278" s="25">
        <v>2359226</v>
      </c>
      <c r="N278" s="25">
        <v>6394190</v>
      </c>
      <c r="O278" s="24">
        <v>9151217</v>
      </c>
      <c r="P278" s="24">
        <v>-333097</v>
      </c>
      <c r="Q278" s="25">
        <v>2398585</v>
      </c>
      <c r="R278" s="25">
        <v>7797758</v>
      </c>
      <c r="S278" s="40">
        <v>9863246</v>
      </c>
      <c r="T278" s="24">
        <v>0</v>
      </c>
      <c r="U278" s="25">
        <v>0</v>
      </c>
      <c r="V278" s="25">
        <v>0</v>
      </c>
      <c r="W278" s="40">
        <v>0</v>
      </c>
    </row>
    <row r="279" spans="1:23" ht="13.5">
      <c r="A279" s="13" t="s">
        <v>26</v>
      </c>
      <c r="B279" s="14" t="s">
        <v>500</v>
      </c>
      <c r="C279" s="15" t="s">
        <v>501</v>
      </c>
      <c r="D279" s="24">
        <v>107251815</v>
      </c>
      <c r="E279" s="25">
        <v>107251820</v>
      </c>
      <c r="F279" s="25">
        <v>34295618</v>
      </c>
      <c r="G279" s="34">
        <f t="shared" si="53"/>
        <v>0.31976723565157217</v>
      </c>
      <c r="H279" s="24">
        <v>3183862</v>
      </c>
      <c r="I279" s="25">
        <v>821125</v>
      </c>
      <c r="J279" s="25">
        <v>4320188</v>
      </c>
      <c r="K279" s="24">
        <v>8325175</v>
      </c>
      <c r="L279" s="24">
        <v>4402340</v>
      </c>
      <c r="M279" s="25">
        <v>6960522</v>
      </c>
      <c r="N279" s="25">
        <v>14607581</v>
      </c>
      <c r="O279" s="24">
        <v>25970443</v>
      </c>
      <c r="P279" s="24">
        <v>0</v>
      </c>
      <c r="Q279" s="25">
        <v>0</v>
      </c>
      <c r="R279" s="25">
        <v>0</v>
      </c>
      <c r="S279" s="40">
        <v>0</v>
      </c>
      <c r="T279" s="24">
        <v>0</v>
      </c>
      <c r="U279" s="25">
        <v>0</v>
      </c>
      <c r="V279" s="25">
        <v>0</v>
      </c>
      <c r="W279" s="40">
        <v>0</v>
      </c>
    </row>
    <row r="280" spans="1:23" ht="13.5">
      <c r="A280" s="13" t="s">
        <v>26</v>
      </c>
      <c r="B280" s="14" t="s">
        <v>502</v>
      </c>
      <c r="C280" s="15" t="s">
        <v>503</v>
      </c>
      <c r="D280" s="24">
        <v>174105821</v>
      </c>
      <c r="E280" s="25">
        <v>180092782</v>
      </c>
      <c r="F280" s="25">
        <v>68509299</v>
      </c>
      <c r="G280" s="34">
        <f t="shared" si="53"/>
        <v>0.38041113163546997</v>
      </c>
      <c r="H280" s="24">
        <v>60632002</v>
      </c>
      <c r="I280" s="25">
        <v>3940209</v>
      </c>
      <c r="J280" s="25">
        <v>3940209</v>
      </c>
      <c r="K280" s="24">
        <v>68512420</v>
      </c>
      <c r="L280" s="24">
        <v>-54765</v>
      </c>
      <c r="M280" s="25">
        <v>23935</v>
      </c>
      <c r="N280" s="25">
        <v>27709</v>
      </c>
      <c r="O280" s="24">
        <v>-3121</v>
      </c>
      <c r="P280" s="24">
        <v>0</v>
      </c>
      <c r="Q280" s="25">
        <v>0</v>
      </c>
      <c r="R280" s="25">
        <v>0</v>
      </c>
      <c r="S280" s="40">
        <v>0</v>
      </c>
      <c r="T280" s="24">
        <v>0</v>
      </c>
      <c r="U280" s="25">
        <v>0</v>
      </c>
      <c r="V280" s="25">
        <v>0</v>
      </c>
      <c r="W280" s="40">
        <v>0</v>
      </c>
    </row>
    <row r="281" spans="1:23" ht="13.5">
      <c r="A281" s="13" t="s">
        <v>41</v>
      </c>
      <c r="B281" s="14" t="s">
        <v>504</v>
      </c>
      <c r="C281" s="15" t="s">
        <v>505</v>
      </c>
      <c r="D281" s="24">
        <v>59652044</v>
      </c>
      <c r="E281" s="25">
        <v>66319774</v>
      </c>
      <c r="F281" s="25">
        <v>60452522</v>
      </c>
      <c r="G281" s="34">
        <f t="shared" si="53"/>
        <v>0.9115308806691651</v>
      </c>
      <c r="H281" s="24">
        <v>5694951</v>
      </c>
      <c r="I281" s="25">
        <v>7265917</v>
      </c>
      <c r="J281" s="25">
        <v>5070130</v>
      </c>
      <c r="K281" s="24">
        <v>18030998</v>
      </c>
      <c r="L281" s="24">
        <v>4994668</v>
      </c>
      <c r="M281" s="25">
        <v>5171211</v>
      </c>
      <c r="N281" s="25">
        <v>4956713</v>
      </c>
      <c r="O281" s="24">
        <v>15122592</v>
      </c>
      <c r="P281" s="24">
        <v>4584114</v>
      </c>
      <c r="Q281" s="25">
        <v>5002243</v>
      </c>
      <c r="R281" s="25">
        <v>17712575</v>
      </c>
      <c r="S281" s="40">
        <v>27298932</v>
      </c>
      <c r="T281" s="24">
        <v>0</v>
      </c>
      <c r="U281" s="25">
        <v>0</v>
      </c>
      <c r="V281" s="25">
        <v>0</v>
      </c>
      <c r="W281" s="40">
        <v>0</v>
      </c>
    </row>
    <row r="282" spans="1:23" ht="13.5">
      <c r="A282" s="16"/>
      <c r="B282" s="17" t="s">
        <v>506</v>
      </c>
      <c r="C282" s="18"/>
      <c r="D282" s="26">
        <f>SUM(D273:D281)</f>
        <v>1049813468</v>
      </c>
      <c r="E282" s="27">
        <f>SUM(E273:E281)</f>
        <v>942259894</v>
      </c>
      <c r="F282" s="27">
        <f>SUM(F273:F281)</f>
        <v>634435821</v>
      </c>
      <c r="G282" s="35">
        <f t="shared" si="53"/>
        <v>0.6733129840714626</v>
      </c>
      <c r="H282" s="26">
        <f aca="true" t="shared" si="56" ref="H282:W282">SUM(H273:H281)</f>
        <v>253123765</v>
      </c>
      <c r="I282" s="27">
        <f t="shared" si="56"/>
        <v>44449856</v>
      </c>
      <c r="J282" s="27">
        <f t="shared" si="56"/>
        <v>-12294620</v>
      </c>
      <c r="K282" s="26">
        <f t="shared" si="56"/>
        <v>285279001</v>
      </c>
      <c r="L282" s="26">
        <f t="shared" si="56"/>
        <v>22648852</v>
      </c>
      <c r="M282" s="27">
        <f t="shared" si="56"/>
        <v>51171360</v>
      </c>
      <c r="N282" s="27">
        <f t="shared" si="56"/>
        <v>99175098</v>
      </c>
      <c r="O282" s="26">
        <f t="shared" si="56"/>
        <v>172995310</v>
      </c>
      <c r="P282" s="26">
        <f t="shared" si="56"/>
        <v>79072372</v>
      </c>
      <c r="Q282" s="27">
        <f t="shared" si="56"/>
        <v>13414314</v>
      </c>
      <c r="R282" s="27">
        <f t="shared" si="56"/>
        <v>83674824</v>
      </c>
      <c r="S282" s="41">
        <f t="shared" si="56"/>
        <v>176161510</v>
      </c>
      <c r="T282" s="26">
        <f t="shared" si="56"/>
        <v>0</v>
      </c>
      <c r="U282" s="27">
        <f t="shared" si="56"/>
        <v>0</v>
      </c>
      <c r="V282" s="27">
        <f t="shared" si="56"/>
        <v>0</v>
      </c>
      <c r="W282" s="41">
        <f t="shared" si="56"/>
        <v>0</v>
      </c>
    </row>
    <row r="283" spans="1:23" ht="13.5">
      <c r="A283" s="13" t="s">
        <v>26</v>
      </c>
      <c r="B283" s="14" t="s">
        <v>507</v>
      </c>
      <c r="C283" s="15" t="s">
        <v>508</v>
      </c>
      <c r="D283" s="24">
        <v>263160232</v>
      </c>
      <c r="E283" s="25">
        <v>251627503</v>
      </c>
      <c r="F283" s="25">
        <v>176724049</v>
      </c>
      <c r="G283" s="34">
        <f t="shared" si="53"/>
        <v>0.7023240579548254</v>
      </c>
      <c r="H283" s="24">
        <v>55727590</v>
      </c>
      <c r="I283" s="25">
        <v>13083783</v>
      </c>
      <c r="J283" s="25">
        <v>13299949</v>
      </c>
      <c r="K283" s="24">
        <v>82111322</v>
      </c>
      <c r="L283" s="24">
        <v>-9354245</v>
      </c>
      <c r="M283" s="25">
        <v>12495406</v>
      </c>
      <c r="N283" s="25">
        <v>34523444</v>
      </c>
      <c r="O283" s="24">
        <v>37664605</v>
      </c>
      <c r="P283" s="24">
        <v>16511660</v>
      </c>
      <c r="Q283" s="25">
        <v>12932490</v>
      </c>
      <c r="R283" s="25">
        <v>27503972</v>
      </c>
      <c r="S283" s="40">
        <v>56948122</v>
      </c>
      <c r="T283" s="24">
        <v>0</v>
      </c>
      <c r="U283" s="25">
        <v>0</v>
      </c>
      <c r="V283" s="25">
        <v>0</v>
      </c>
      <c r="W283" s="40">
        <v>0</v>
      </c>
    </row>
    <row r="284" spans="1:23" ht="13.5">
      <c r="A284" s="13" t="s">
        <v>26</v>
      </c>
      <c r="B284" s="14" t="s">
        <v>509</v>
      </c>
      <c r="C284" s="15" t="s">
        <v>510</v>
      </c>
      <c r="D284" s="24">
        <v>52034927</v>
      </c>
      <c r="E284" s="25">
        <v>62256858</v>
      </c>
      <c r="F284" s="25">
        <v>49546881</v>
      </c>
      <c r="G284" s="34">
        <f t="shared" si="53"/>
        <v>0.7958461540092499</v>
      </c>
      <c r="H284" s="24">
        <v>13434005</v>
      </c>
      <c r="I284" s="25">
        <v>4098526</v>
      </c>
      <c r="J284" s="25">
        <v>1345842</v>
      </c>
      <c r="K284" s="24">
        <v>18878373</v>
      </c>
      <c r="L284" s="24">
        <v>1489638</v>
      </c>
      <c r="M284" s="25">
        <v>1425645</v>
      </c>
      <c r="N284" s="25">
        <v>9133312</v>
      </c>
      <c r="O284" s="24">
        <v>12048595</v>
      </c>
      <c r="P284" s="24">
        <v>1177194</v>
      </c>
      <c r="Q284" s="25">
        <v>1295244</v>
      </c>
      <c r="R284" s="25">
        <v>16147475</v>
      </c>
      <c r="S284" s="40">
        <v>18619913</v>
      </c>
      <c r="T284" s="24">
        <v>0</v>
      </c>
      <c r="U284" s="25">
        <v>0</v>
      </c>
      <c r="V284" s="25">
        <v>0</v>
      </c>
      <c r="W284" s="40">
        <v>0</v>
      </c>
    </row>
    <row r="285" spans="1:23" ht="13.5">
      <c r="A285" s="13" t="s">
        <v>26</v>
      </c>
      <c r="B285" s="14" t="s">
        <v>511</v>
      </c>
      <c r="C285" s="15" t="s">
        <v>512</v>
      </c>
      <c r="D285" s="24">
        <v>265397936</v>
      </c>
      <c r="E285" s="25">
        <v>274258960</v>
      </c>
      <c r="F285" s="25">
        <v>168611411</v>
      </c>
      <c r="G285" s="34">
        <f t="shared" si="53"/>
        <v>0.614789070154718</v>
      </c>
      <c r="H285" s="24">
        <v>0</v>
      </c>
      <c r="I285" s="25">
        <v>0</v>
      </c>
      <c r="J285" s="25">
        <v>0</v>
      </c>
      <c r="K285" s="24">
        <v>0</v>
      </c>
      <c r="L285" s="24">
        <v>0</v>
      </c>
      <c r="M285" s="25">
        <v>0</v>
      </c>
      <c r="N285" s="25">
        <v>0</v>
      </c>
      <c r="O285" s="24">
        <v>0</v>
      </c>
      <c r="P285" s="24">
        <v>141954635</v>
      </c>
      <c r="Q285" s="25">
        <v>9121076</v>
      </c>
      <c r="R285" s="25">
        <v>17535700</v>
      </c>
      <c r="S285" s="40">
        <v>168611411</v>
      </c>
      <c r="T285" s="24">
        <v>0</v>
      </c>
      <c r="U285" s="25">
        <v>0</v>
      </c>
      <c r="V285" s="25">
        <v>0</v>
      </c>
      <c r="W285" s="40">
        <v>0</v>
      </c>
    </row>
    <row r="286" spans="1:23" ht="13.5">
      <c r="A286" s="13" t="s">
        <v>26</v>
      </c>
      <c r="B286" s="14" t="s">
        <v>513</v>
      </c>
      <c r="C286" s="15" t="s">
        <v>514</v>
      </c>
      <c r="D286" s="24">
        <v>115725656</v>
      </c>
      <c r="E286" s="25">
        <v>109922062</v>
      </c>
      <c r="F286" s="25">
        <v>54181975</v>
      </c>
      <c r="G286" s="34">
        <f t="shared" si="53"/>
        <v>0.49291265114731925</v>
      </c>
      <c r="H286" s="24">
        <v>3898603</v>
      </c>
      <c r="I286" s="25">
        <v>14535209</v>
      </c>
      <c r="J286" s="25">
        <v>5979562</v>
      </c>
      <c r="K286" s="24">
        <v>24413374</v>
      </c>
      <c r="L286" s="24">
        <v>49911</v>
      </c>
      <c r="M286" s="25">
        <v>5200683</v>
      </c>
      <c r="N286" s="25">
        <v>10498227</v>
      </c>
      <c r="O286" s="24">
        <v>15748821</v>
      </c>
      <c r="P286" s="24">
        <v>5370719</v>
      </c>
      <c r="Q286" s="25">
        <v>8649061</v>
      </c>
      <c r="R286" s="25">
        <v>0</v>
      </c>
      <c r="S286" s="40">
        <v>14019780</v>
      </c>
      <c r="T286" s="24">
        <v>0</v>
      </c>
      <c r="U286" s="25">
        <v>0</v>
      </c>
      <c r="V286" s="25">
        <v>0</v>
      </c>
      <c r="W286" s="40">
        <v>0</v>
      </c>
    </row>
    <row r="287" spans="1:23" ht="13.5">
      <c r="A287" s="13" t="s">
        <v>26</v>
      </c>
      <c r="B287" s="14" t="s">
        <v>515</v>
      </c>
      <c r="C287" s="15" t="s">
        <v>516</v>
      </c>
      <c r="D287" s="24">
        <v>750170936</v>
      </c>
      <c r="E287" s="25">
        <v>752319912</v>
      </c>
      <c r="F287" s="25">
        <v>338248385</v>
      </c>
      <c r="G287" s="34">
        <f t="shared" si="53"/>
        <v>0.44960711474562165</v>
      </c>
      <c r="H287" s="24">
        <v>0</v>
      </c>
      <c r="I287" s="25">
        <v>0</v>
      </c>
      <c r="J287" s="25">
        <v>0</v>
      </c>
      <c r="K287" s="24">
        <v>0</v>
      </c>
      <c r="L287" s="24">
        <v>45256930</v>
      </c>
      <c r="M287" s="25">
        <v>42734749</v>
      </c>
      <c r="N287" s="25">
        <v>76070351</v>
      </c>
      <c r="O287" s="24">
        <v>164062030</v>
      </c>
      <c r="P287" s="24">
        <v>52606270</v>
      </c>
      <c r="Q287" s="25">
        <v>47782204</v>
      </c>
      <c r="R287" s="25">
        <v>73797881</v>
      </c>
      <c r="S287" s="40">
        <v>174186355</v>
      </c>
      <c r="T287" s="24">
        <v>0</v>
      </c>
      <c r="U287" s="25">
        <v>0</v>
      </c>
      <c r="V287" s="25">
        <v>0</v>
      </c>
      <c r="W287" s="40">
        <v>0</v>
      </c>
    </row>
    <row r="288" spans="1:23" ht="13.5">
      <c r="A288" s="13" t="s">
        <v>41</v>
      </c>
      <c r="B288" s="14" t="s">
        <v>517</v>
      </c>
      <c r="C288" s="15" t="s">
        <v>518</v>
      </c>
      <c r="D288" s="24">
        <v>75017000</v>
      </c>
      <c r="E288" s="25">
        <v>78742289</v>
      </c>
      <c r="F288" s="25">
        <v>71597180</v>
      </c>
      <c r="G288" s="34">
        <f t="shared" si="53"/>
        <v>0.9092595720706061</v>
      </c>
      <c r="H288" s="24">
        <v>29024197</v>
      </c>
      <c r="I288" s="25">
        <v>59812</v>
      </c>
      <c r="J288" s="25">
        <v>837465</v>
      </c>
      <c r="K288" s="24">
        <v>29921474</v>
      </c>
      <c r="L288" s="24">
        <v>240516</v>
      </c>
      <c r="M288" s="25">
        <v>0</v>
      </c>
      <c r="N288" s="25">
        <v>21839601</v>
      </c>
      <c r="O288" s="24">
        <v>22080117</v>
      </c>
      <c r="P288" s="24">
        <v>166771</v>
      </c>
      <c r="Q288" s="25">
        <v>15294</v>
      </c>
      <c r="R288" s="25">
        <v>19413524</v>
      </c>
      <c r="S288" s="40">
        <v>19595589</v>
      </c>
      <c r="T288" s="24">
        <v>0</v>
      </c>
      <c r="U288" s="25">
        <v>0</v>
      </c>
      <c r="V288" s="25">
        <v>0</v>
      </c>
      <c r="W288" s="40">
        <v>0</v>
      </c>
    </row>
    <row r="289" spans="1:23" ht="13.5">
      <c r="A289" s="16"/>
      <c r="B289" s="17" t="s">
        <v>519</v>
      </c>
      <c r="C289" s="18"/>
      <c r="D289" s="26">
        <f>SUM(D283:D288)</f>
        <v>1521506687</v>
      </c>
      <c r="E289" s="27">
        <f>SUM(E283:E288)</f>
        <v>1529127584</v>
      </c>
      <c r="F289" s="27">
        <f>SUM(F283:F288)</f>
        <v>858909881</v>
      </c>
      <c r="G289" s="35">
        <f t="shared" si="53"/>
        <v>0.5616992917969623</v>
      </c>
      <c r="H289" s="26">
        <f aca="true" t="shared" si="57" ref="H289:W289">SUM(H283:H288)</f>
        <v>102084395</v>
      </c>
      <c r="I289" s="27">
        <f t="shared" si="57"/>
        <v>31777330</v>
      </c>
      <c r="J289" s="27">
        <f t="shared" si="57"/>
        <v>21462818</v>
      </c>
      <c r="K289" s="26">
        <f t="shared" si="57"/>
        <v>155324543</v>
      </c>
      <c r="L289" s="26">
        <f t="shared" si="57"/>
        <v>37682750</v>
      </c>
      <c r="M289" s="27">
        <f t="shared" si="57"/>
        <v>61856483</v>
      </c>
      <c r="N289" s="27">
        <f t="shared" si="57"/>
        <v>152064935</v>
      </c>
      <c r="O289" s="26">
        <f t="shared" si="57"/>
        <v>251604168</v>
      </c>
      <c r="P289" s="26">
        <f t="shared" si="57"/>
        <v>217787249</v>
      </c>
      <c r="Q289" s="27">
        <f t="shared" si="57"/>
        <v>79795369</v>
      </c>
      <c r="R289" s="27">
        <f t="shared" si="57"/>
        <v>154398552</v>
      </c>
      <c r="S289" s="41">
        <f t="shared" si="57"/>
        <v>451981170</v>
      </c>
      <c r="T289" s="26">
        <f t="shared" si="57"/>
        <v>0</v>
      </c>
      <c r="U289" s="27">
        <f t="shared" si="57"/>
        <v>0</v>
      </c>
      <c r="V289" s="27">
        <f t="shared" si="57"/>
        <v>0</v>
      </c>
      <c r="W289" s="41">
        <f t="shared" si="57"/>
        <v>0</v>
      </c>
    </row>
    <row r="290" spans="1:23" ht="13.5">
      <c r="A290" s="13" t="s">
        <v>26</v>
      </c>
      <c r="B290" s="14" t="s">
        <v>520</v>
      </c>
      <c r="C290" s="15" t="s">
        <v>521</v>
      </c>
      <c r="D290" s="24">
        <v>2203611732</v>
      </c>
      <c r="E290" s="25">
        <v>2101557067</v>
      </c>
      <c r="F290" s="25">
        <v>1551046473</v>
      </c>
      <c r="G290" s="34">
        <f t="shared" si="53"/>
        <v>0.7380463263908122</v>
      </c>
      <c r="H290" s="24">
        <v>247639068</v>
      </c>
      <c r="I290" s="25">
        <v>280379084</v>
      </c>
      <c r="J290" s="25">
        <v>153659940</v>
      </c>
      <c r="K290" s="24">
        <v>681678092</v>
      </c>
      <c r="L290" s="24">
        <v>143071293</v>
      </c>
      <c r="M290" s="25">
        <v>156697447</v>
      </c>
      <c r="N290" s="25">
        <v>190204878</v>
      </c>
      <c r="O290" s="24">
        <v>489973618</v>
      </c>
      <c r="P290" s="24">
        <v>171910879</v>
      </c>
      <c r="Q290" s="25">
        <v>71923813</v>
      </c>
      <c r="R290" s="25">
        <v>135560071</v>
      </c>
      <c r="S290" s="40">
        <v>379394763</v>
      </c>
      <c r="T290" s="24">
        <v>0</v>
      </c>
      <c r="U290" s="25">
        <v>0</v>
      </c>
      <c r="V290" s="25">
        <v>0</v>
      </c>
      <c r="W290" s="40">
        <v>0</v>
      </c>
    </row>
    <row r="291" spans="1:23" ht="13.5">
      <c r="A291" s="13" t="s">
        <v>26</v>
      </c>
      <c r="B291" s="14" t="s">
        <v>522</v>
      </c>
      <c r="C291" s="15" t="s">
        <v>523</v>
      </c>
      <c r="D291" s="24">
        <v>199846872</v>
      </c>
      <c r="E291" s="25">
        <v>203849427</v>
      </c>
      <c r="F291" s="25">
        <v>181285046</v>
      </c>
      <c r="G291" s="34">
        <f t="shared" si="53"/>
        <v>0.8893085875586003</v>
      </c>
      <c r="H291" s="24">
        <v>52200518</v>
      </c>
      <c r="I291" s="25">
        <v>6976351</v>
      </c>
      <c r="J291" s="25">
        <v>0</v>
      </c>
      <c r="K291" s="24">
        <v>59176869</v>
      </c>
      <c r="L291" s="24">
        <v>15945153</v>
      </c>
      <c r="M291" s="25">
        <v>7821614</v>
      </c>
      <c r="N291" s="25">
        <v>32780470</v>
      </c>
      <c r="O291" s="24">
        <v>56547237</v>
      </c>
      <c r="P291" s="24">
        <v>32780470</v>
      </c>
      <c r="Q291" s="25">
        <v>32780470</v>
      </c>
      <c r="R291" s="25">
        <v>0</v>
      </c>
      <c r="S291" s="40">
        <v>65560940</v>
      </c>
      <c r="T291" s="24">
        <v>0</v>
      </c>
      <c r="U291" s="25">
        <v>0</v>
      </c>
      <c r="V291" s="25">
        <v>0</v>
      </c>
      <c r="W291" s="40">
        <v>0</v>
      </c>
    </row>
    <row r="292" spans="1:23" ht="13.5">
      <c r="A292" s="13" t="s">
        <v>26</v>
      </c>
      <c r="B292" s="14" t="s">
        <v>524</v>
      </c>
      <c r="C292" s="15" t="s">
        <v>525</v>
      </c>
      <c r="D292" s="24">
        <v>119606681</v>
      </c>
      <c r="E292" s="25">
        <v>119220843</v>
      </c>
      <c r="F292" s="25">
        <v>41309374</v>
      </c>
      <c r="G292" s="34">
        <f t="shared" si="53"/>
        <v>0.34649456387420446</v>
      </c>
      <c r="H292" s="24">
        <v>5649576</v>
      </c>
      <c r="I292" s="25">
        <v>5858860</v>
      </c>
      <c r="J292" s="25">
        <v>5530695</v>
      </c>
      <c r="K292" s="24">
        <v>17039131</v>
      </c>
      <c r="L292" s="24">
        <v>4931485</v>
      </c>
      <c r="M292" s="25">
        <v>4990436</v>
      </c>
      <c r="N292" s="25">
        <v>4728416</v>
      </c>
      <c r="O292" s="24">
        <v>14650337</v>
      </c>
      <c r="P292" s="24">
        <v>4887234</v>
      </c>
      <c r="Q292" s="25">
        <v>4818546</v>
      </c>
      <c r="R292" s="25">
        <v>-85874</v>
      </c>
      <c r="S292" s="40">
        <v>9619906</v>
      </c>
      <c r="T292" s="24">
        <v>0</v>
      </c>
      <c r="U292" s="25">
        <v>0</v>
      </c>
      <c r="V292" s="25">
        <v>0</v>
      </c>
      <c r="W292" s="40">
        <v>0</v>
      </c>
    </row>
    <row r="293" spans="1:23" ht="13.5">
      <c r="A293" s="13" t="s">
        <v>26</v>
      </c>
      <c r="B293" s="14" t="s">
        <v>526</v>
      </c>
      <c r="C293" s="15" t="s">
        <v>527</v>
      </c>
      <c r="D293" s="24">
        <v>357966040</v>
      </c>
      <c r="E293" s="25">
        <v>382829215</v>
      </c>
      <c r="F293" s="25">
        <v>281409328</v>
      </c>
      <c r="G293" s="34">
        <f t="shared" si="53"/>
        <v>0.7350779851010064</v>
      </c>
      <c r="H293" s="24">
        <v>74508394</v>
      </c>
      <c r="I293" s="25">
        <v>23575870</v>
      </c>
      <c r="J293" s="25">
        <v>17957423</v>
      </c>
      <c r="K293" s="24">
        <v>116041687</v>
      </c>
      <c r="L293" s="24">
        <v>5507445</v>
      </c>
      <c r="M293" s="25">
        <v>28877141</v>
      </c>
      <c r="N293" s="25">
        <v>17031137</v>
      </c>
      <c r="O293" s="24">
        <v>51415723</v>
      </c>
      <c r="P293" s="24">
        <v>21380459</v>
      </c>
      <c r="Q293" s="25">
        <v>17705978</v>
      </c>
      <c r="R293" s="25">
        <v>74865481</v>
      </c>
      <c r="S293" s="40">
        <v>113951918</v>
      </c>
      <c r="T293" s="24">
        <v>0</v>
      </c>
      <c r="U293" s="25">
        <v>0</v>
      </c>
      <c r="V293" s="25">
        <v>0</v>
      </c>
      <c r="W293" s="40">
        <v>0</v>
      </c>
    </row>
    <row r="294" spans="1:23" ht="13.5">
      <c r="A294" s="13" t="s">
        <v>41</v>
      </c>
      <c r="B294" s="14" t="s">
        <v>528</v>
      </c>
      <c r="C294" s="15" t="s">
        <v>529</v>
      </c>
      <c r="D294" s="24">
        <v>136245010</v>
      </c>
      <c r="E294" s="25">
        <v>135617400</v>
      </c>
      <c r="F294" s="25">
        <v>99097760</v>
      </c>
      <c r="G294" s="34">
        <f t="shared" si="53"/>
        <v>0.7307156751272329</v>
      </c>
      <c r="H294" s="24">
        <v>50845468</v>
      </c>
      <c r="I294" s="25">
        <v>549629</v>
      </c>
      <c r="J294" s="25">
        <v>1088620</v>
      </c>
      <c r="K294" s="24">
        <v>52483717</v>
      </c>
      <c r="L294" s="24">
        <v>1863201</v>
      </c>
      <c r="M294" s="25">
        <v>1177189</v>
      </c>
      <c r="N294" s="25">
        <v>40847857</v>
      </c>
      <c r="O294" s="24">
        <v>43888247</v>
      </c>
      <c r="P294" s="24">
        <v>1146902</v>
      </c>
      <c r="Q294" s="25">
        <v>1024788</v>
      </c>
      <c r="R294" s="25">
        <v>554106</v>
      </c>
      <c r="S294" s="40">
        <v>2725796</v>
      </c>
      <c r="T294" s="24">
        <v>0</v>
      </c>
      <c r="U294" s="25">
        <v>0</v>
      </c>
      <c r="V294" s="25">
        <v>0</v>
      </c>
      <c r="W294" s="40">
        <v>0</v>
      </c>
    </row>
    <row r="295" spans="1:23" ht="13.5">
      <c r="A295" s="16"/>
      <c r="B295" s="17" t="s">
        <v>530</v>
      </c>
      <c r="C295" s="18"/>
      <c r="D295" s="26">
        <f>SUM(D290:D294)</f>
        <v>3017276335</v>
      </c>
      <c r="E295" s="27">
        <f>SUM(E290:E294)</f>
        <v>2943073952</v>
      </c>
      <c r="F295" s="27">
        <f>SUM(F290:F294)</f>
        <v>2154147981</v>
      </c>
      <c r="G295" s="35">
        <f t="shared" si="53"/>
        <v>0.7319381082952822</v>
      </c>
      <c r="H295" s="26">
        <f aca="true" t="shared" si="58" ref="H295:W295">SUM(H290:H294)</f>
        <v>430843024</v>
      </c>
      <c r="I295" s="27">
        <f t="shared" si="58"/>
        <v>317339794</v>
      </c>
      <c r="J295" s="27">
        <f t="shared" si="58"/>
        <v>178236678</v>
      </c>
      <c r="K295" s="26">
        <f t="shared" si="58"/>
        <v>926419496</v>
      </c>
      <c r="L295" s="26">
        <f t="shared" si="58"/>
        <v>171318577</v>
      </c>
      <c r="M295" s="27">
        <f t="shared" si="58"/>
        <v>199563827</v>
      </c>
      <c r="N295" s="27">
        <f t="shared" si="58"/>
        <v>285592758</v>
      </c>
      <c r="O295" s="26">
        <f t="shared" si="58"/>
        <v>656475162</v>
      </c>
      <c r="P295" s="26">
        <f t="shared" si="58"/>
        <v>232105944</v>
      </c>
      <c r="Q295" s="27">
        <f t="shared" si="58"/>
        <v>128253595</v>
      </c>
      <c r="R295" s="27">
        <f t="shared" si="58"/>
        <v>210893784</v>
      </c>
      <c r="S295" s="41">
        <f t="shared" si="58"/>
        <v>571253323</v>
      </c>
      <c r="T295" s="26">
        <f t="shared" si="58"/>
        <v>0</v>
      </c>
      <c r="U295" s="27">
        <f t="shared" si="58"/>
        <v>0</v>
      </c>
      <c r="V295" s="27">
        <f t="shared" si="58"/>
        <v>0</v>
      </c>
      <c r="W295" s="41">
        <f t="shared" si="58"/>
        <v>0</v>
      </c>
    </row>
    <row r="296" spans="1:23" ht="13.5">
      <c r="A296" s="19"/>
      <c r="B296" s="20" t="s">
        <v>531</v>
      </c>
      <c r="C296" s="21"/>
      <c r="D296" s="30">
        <f>SUM(D260:D263,D265:D271,D273:D281,D283:D288,D290:D294)</f>
        <v>7579496999</v>
      </c>
      <c r="E296" s="31">
        <f>SUM(E260:E263,E265:E271,E273:E281,E283:E288,E290:E294)</f>
        <v>7318766967</v>
      </c>
      <c r="F296" s="31">
        <f>SUM(F260:F263,F265:F271,F273:F281,F283:F288,F290:F294)</f>
        <v>5213469182</v>
      </c>
      <c r="G296" s="37">
        <f t="shared" si="53"/>
        <v>0.7123425579072683</v>
      </c>
      <c r="H296" s="30">
        <f aca="true" t="shared" si="59" ref="H296:W296">SUM(H260:H263,H265:H271,H273:H281,H283:H288,H290:H294)</f>
        <v>1170331502</v>
      </c>
      <c r="I296" s="31">
        <f t="shared" si="59"/>
        <v>464680514</v>
      </c>
      <c r="J296" s="31">
        <f t="shared" si="59"/>
        <v>283263477</v>
      </c>
      <c r="K296" s="30">
        <f t="shared" si="59"/>
        <v>1918275493</v>
      </c>
      <c r="L296" s="30">
        <f t="shared" si="59"/>
        <v>415824359</v>
      </c>
      <c r="M296" s="31">
        <f t="shared" si="59"/>
        <v>405109942</v>
      </c>
      <c r="N296" s="31">
        <f t="shared" si="59"/>
        <v>813557179</v>
      </c>
      <c r="O296" s="30">
        <f t="shared" si="59"/>
        <v>1634491480</v>
      </c>
      <c r="P296" s="30">
        <f t="shared" si="59"/>
        <v>631452544</v>
      </c>
      <c r="Q296" s="31">
        <f t="shared" si="59"/>
        <v>418086684</v>
      </c>
      <c r="R296" s="31">
        <f t="shared" si="59"/>
        <v>611162981</v>
      </c>
      <c r="S296" s="43">
        <f t="shared" si="59"/>
        <v>1660702209</v>
      </c>
      <c r="T296" s="26">
        <f t="shared" si="59"/>
        <v>0</v>
      </c>
      <c r="U296" s="27">
        <f t="shared" si="59"/>
        <v>0</v>
      </c>
      <c r="V296" s="27">
        <f t="shared" si="59"/>
        <v>0</v>
      </c>
      <c r="W296" s="41">
        <f t="shared" si="59"/>
        <v>0</v>
      </c>
    </row>
    <row r="297" spans="1:23" ht="13.5">
      <c r="A297" s="8"/>
      <c r="B297" s="9" t="s">
        <v>603</v>
      </c>
      <c r="C297" s="10"/>
      <c r="D297" s="28"/>
      <c r="E297" s="29"/>
      <c r="F297" s="29"/>
      <c r="G297" s="36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42"/>
      <c r="T297" s="28"/>
      <c r="U297" s="29"/>
      <c r="V297" s="29"/>
      <c r="W297" s="42"/>
    </row>
    <row r="298" spans="1:23" ht="13.5">
      <c r="A298" s="12"/>
      <c r="B298" s="9" t="s">
        <v>532</v>
      </c>
      <c r="C298" s="10"/>
      <c r="D298" s="28"/>
      <c r="E298" s="29"/>
      <c r="F298" s="29"/>
      <c r="G298" s="36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42"/>
      <c r="T298" s="28"/>
      <c r="U298" s="29"/>
      <c r="V298" s="29"/>
      <c r="W298" s="42"/>
    </row>
    <row r="299" spans="1:23" ht="13.5">
      <c r="A299" s="13" t="s">
        <v>20</v>
      </c>
      <c r="B299" s="14" t="s">
        <v>533</v>
      </c>
      <c r="C299" s="15" t="s">
        <v>534</v>
      </c>
      <c r="D299" s="24">
        <v>41094542394</v>
      </c>
      <c r="E299" s="25">
        <v>41843898485</v>
      </c>
      <c r="F299" s="25">
        <v>33311988307</v>
      </c>
      <c r="G299" s="34">
        <f aca="true" t="shared" si="60" ref="G299:G336">IF($E299=0,0,$F299/$E299)</f>
        <v>0.7961014511815031</v>
      </c>
      <c r="H299" s="24">
        <v>4057043571</v>
      </c>
      <c r="I299" s="25">
        <v>4133232891</v>
      </c>
      <c r="J299" s="25">
        <v>3082342434</v>
      </c>
      <c r="K299" s="24">
        <v>11272618896</v>
      </c>
      <c r="L299" s="24">
        <v>3185353951</v>
      </c>
      <c r="M299" s="25">
        <v>3105807042</v>
      </c>
      <c r="N299" s="25">
        <v>4700769119</v>
      </c>
      <c r="O299" s="24">
        <v>10991930112</v>
      </c>
      <c r="P299" s="24">
        <v>3267003278</v>
      </c>
      <c r="Q299" s="25">
        <v>3050147350</v>
      </c>
      <c r="R299" s="25">
        <v>4730288671</v>
      </c>
      <c r="S299" s="40">
        <v>11047439299</v>
      </c>
      <c r="T299" s="24">
        <v>0</v>
      </c>
      <c r="U299" s="25">
        <v>0</v>
      </c>
      <c r="V299" s="25">
        <v>0</v>
      </c>
      <c r="W299" s="40">
        <v>0</v>
      </c>
    </row>
    <row r="300" spans="1:23" ht="13.5">
      <c r="A300" s="16"/>
      <c r="B300" s="17" t="s">
        <v>25</v>
      </c>
      <c r="C300" s="18"/>
      <c r="D300" s="26">
        <f>D299</f>
        <v>41094542394</v>
      </c>
      <c r="E300" s="27">
        <f>E299</f>
        <v>41843898485</v>
      </c>
      <c r="F300" s="27">
        <f>F299</f>
        <v>33311988307</v>
      </c>
      <c r="G300" s="35">
        <f t="shared" si="60"/>
        <v>0.7961014511815031</v>
      </c>
      <c r="H300" s="26">
        <f aca="true" t="shared" si="61" ref="H300:W300">H299</f>
        <v>4057043571</v>
      </c>
      <c r="I300" s="27">
        <f t="shared" si="61"/>
        <v>4133232891</v>
      </c>
      <c r="J300" s="27">
        <f t="shared" si="61"/>
        <v>3082342434</v>
      </c>
      <c r="K300" s="26">
        <f t="shared" si="61"/>
        <v>11272618896</v>
      </c>
      <c r="L300" s="26">
        <f t="shared" si="61"/>
        <v>3185353951</v>
      </c>
      <c r="M300" s="27">
        <f t="shared" si="61"/>
        <v>3105807042</v>
      </c>
      <c r="N300" s="27">
        <f t="shared" si="61"/>
        <v>4700769119</v>
      </c>
      <c r="O300" s="26">
        <f t="shared" si="61"/>
        <v>10991930112</v>
      </c>
      <c r="P300" s="26">
        <f t="shared" si="61"/>
        <v>3267003278</v>
      </c>
      <c r="Q300" s="27">
        <f t="shared" si="61"/>
        <v>3050147350</v>
      </c>
      <c r="R300" s="27">
        <f t="shared" si="61"/>
        <v>4730288671</v>
      </c>
      <c r="S300" s="41">
        <f t="shared" si="61"/>
        <v>11047439299</v>
      </c>
      <c r="T300" s="26">
        <f t="shared" si="61"/>
        <v>0</v>
      </c>
      <c r="U300" s="27">
        <f t="shared" si="61"/>
        <v>0</v>
      </c>
      <c r="V300" s="27">
        <f t="shared" si="61"/>
        <v>0</v>
      </c>
      <c r="W300" s="41">
        <f t="shared" si="61"/>
        <v>0</v>
      </c>
    </row>
    <row r="301" spans="1:23" ht="13.5">
      <c r="A301" s="13" t="s">
        <v>26</v>
      </c>
      <c r="B301" s="14" t="s">
        <v>535</v>
      </c>
      <c r="C301" s="15" t="s">
        <v>536</v>
      </c>
      <c r="D301" s="24">
        <v>397254884</v>
      </c>
      <c r="E301" s="25">
        <v>395120300</v>
      </c>
      <c r="F301" s="25">
        <v>244900691</v>
      </c>
      <c r="G301" s="34">
        <f t="shared" si="60"/>
        <v>0.6198129810085687</v>
      </c>
      <c r="H301" s="24">
        <v>51451909</v>
      </c>
      <c r="I301" s="25">
        <v>20158313</v>
      </c>
      <c r="J301" s="25">
        <v>19946673</v>
      </c>
      <c r="K301" s="24">
        <v>91556895</v>
      </c>
      <c r="L301" s="24">
        <v>19930185</v>
      </c>
      <c r="M301" s="25">
        <v>20170177</v>
      </c>
      <c r="N301" s="25">
        <v>36959173</v>
      </c>
      <c r="O301" s="24">
        <v>77059535</v>
      </c>
      <c r="P301" s="24">
        <v>21787100</v>
      </c>
      <c r="Q301" s="25">
        <v>18188672</v>
      </c>
      <c r="R301" s="25">
        <v>36308489</v>
      </c>
      <c r="S301" s="40">
        <v>76284261</v>
      </c>
      <c r="T301" s="24">
        <v>0</v>
      </c>
      <c r="U301" s="25">
        <v>0</v>
      </c>
      <c r="V301" s="25">
        <v>0</v>
      </c>
      <c r="W301" s="40">
        <v>0</v>
      </c>
    </row>
    <row r="302" spans="1:23" ht="13.5">
      <c r="A302" s="13" t="s">
        <v>26</v>
      </c>
      <c r="B302" s="14" t="s">
        <v>537</v>
      </c>
      <c r="C302" s="15" t="s">
        <v>538</v>
      </c>
      <c r="D302" s="24">
        <v>323142257</v>
      </c>
      <c r="E302" s="25">
        <v>333621671</v>
      </c>
      <c r="F302" s="25">
        <v>227144564</v>
      </c>
      <c r="G302" s="34">
        <f t="shared" si="60"/>
        <v>0.6808447524381592</v>
      </c>
      <c r="H302" s="24">
        <v>46104363</v>
      </c>
      <c r="I302" s="25">
        <v>21327960</v>
      </c>
      <c r="J302" s="25">
        <v>19661619</v>
      </c>
      <c r="K302" s="24">
        <v>87093942</v>
      </c>
      <c r="L302" s="24">
        <v>17758491</v>
      </c>
      <c r="M302" s="25">
        <v>20072500</v>
      </c>
      <c r="N302" s="25">
        <v>35455917</v>
      </c>
      <c r="O302" s="24">
        <v>73286908</v>
      </c>
      <c r="P302" s="24">
        <v>23335985</v>
      </c>
      <c r="Q302" s="25">
        <v>10386949</v>
      </c>
      <c r="R302" s="25">
        <v>33040780</v>
      </c>
      <c r="S302" s="40">
        <v>66763714</v>
      </c>
      <c r="T302" s="24">
        <v>0</v>
      </c>
      <c r="U302" s="25">
        <v>0</v>
      </c>
      <c r="V302" s="25">
        <v>0</v>
      </c>
      <c r="W302" s="40">
        <v>0</v>
      </c>
    </row>
    <row r="303" spans="1:23" ht="13.5">
      <c r="A303" s="13" t="s">
        <v>26</v>
      </c>
      <c r="B303" s="14" t="s">
        <v>539</v>
      </c>
      <c r="C303" s="15" t="s">
        <v>540</v>
      </c>
      <c r="D303" s="24">
        <v>368167164</v>
      </c>
      <c r="E303" s="25">
        <v>382287839</v>
      </c>
      <c r="F303" s="25">
        <v>273101355</v>
      </c>
      <c r="G303" s="34">
        <f t="shared" si="60"/>
        <v>0.7143867189560272</v>
      </c>
      <c r="H303" s="24">
        <v>78271021</v>
      </c>
      <c r="I303" s="25">
        <v>19482934</v>
      </c>
      <c r="J303" s="25">
        <v>37953919</v>
      </c>
      <c r="K303" s="24">
        <v>135707874</v>
      </c>
      <c r="L303" s="24">
        <v>46831197</v>
      </c>
      <c r="M303" s="25">
        <v>-47902557</v>
      </c>
      <c r="N303" s="25">
        <v>63028062</v>
      </c>
      <c r="O303" s="24">
        <v>61956702</v>
      </c>
      <c r="P303" s="24">
        <v>24323458</v>
      </c>
      <c r="Q303" s="25">
        <v>19704633</v>
      </c>
      <c r="R303" s="25">
        <v>31408688</v>
      </c>
      <c r="S303" s="40">
        <v>75436779</v>
      </c>
      <c r="T303" s="24">
        <v>0</v>
      </c>
      <c r="U303" s="25">
        <v>0</v>
      </c>
      <c r="V303" s="25">
        <v>0</v>
      </c>
      <c r="W303" s="40">
        <v>0</v>
      </c>
    </row>
    <row r="304" spans="1:23" ht="13.5">
      <c r="A304" s="13" t="s">
        <v>26</v>
      </c>
      <c r="B304" s="14" t="s">
        <v>541</v>
      </c>
      <c r="C304" s="15" t="s">
        <v>542</v>
      </c>
      <c r="D304" s="24">
        <v>1145718209</v>
      </c>
      <c r="E304" s="25">
        <v>1130164168</v>
      </c>
      <c r="F304" s="25">
        <v>819271200</v>
      </c>
      <c r="G304" s="34">
        <f t="shared" si="60"/>
        <v>0.7249134446102878</v>
      </c>
      <c r="H304" s="24">
        <v>108671725</v>
      </c>
      <c r="I304" s="25">
        <v>85732934</v>
      </c>
      <c r="J304" s="25">
        <v>85525130</v>
      </c>
      <c r="K304" s="24">
        <v>279929789</v>
      </c>
      <c r="L304" s="24">
        <v>83646713</v>
      </c>
      <c r="M304" s="25">
        <v>83873885</v>
      </c>
      <c r="N304" s="25">
        <v>86419216</v>
      </c>
      <c r="O304" s="24">
        <v>253939814</v>
      </c>
      <c r="P304" s="24">
        <v>111977001</v>
      </c>
      <c r="Q304" s="25">
        <v>82201938</v>
      </c>
      <c r="R304" s="25">
        <v>91222658</v>
      </c>
      <c r="S304" s="40">
        <v>285401597</v>
      </c>
      <c r="T304" s="24">
        <v>0</v>
      </c>
      <c r="U304" s="25">
        <v>0</v>
      </c>
      <c r="V304" s="25">
        <v>0</v>
      </c>
      <c r="W304" s="40">
        <v>0</v>
      </c>
    </row>
    <row r="305" spans="1:23" ht="13.5">
      <c r="A305" s="13" t="s">
        <v>26</v>
      </c>
      <c r="B305" s="14" t="s">
        <v>543</v>
      </c>
      <c r="C305" s="15" t="s">
        <v>544</v>
      </c>
      <c r="D305" s="24">
        <v>751675443</v>
      </c>
      <c r="E305" s="25">
        <v>763179152</v>
      </c>
      <c r="F305" s="25">
        <v>550770669</v>
      </c>
      <c r="G305" s="34">
        <f t="shared" si="60"/>
        <v>0.7216793954036103</v>
      </c>
      <c r="H305" s="24">
        <v>87120118</v>
      </c>
      <c r="I305" s="25">
        <v>61585273</v>
      </c>
      <c r="J305" s="25">
        <v>50534062</v>
      </c>
      <c r="K305" s="24">
        <v>199239453</v>
      </c>
      <c r="L305" s="24">
        <v>43800705</v>
      </c>
      <c r="M305" s="25">
        <v>49692150</v>
      </c>
      <c r="N305" s="25">
        <v>80392799</v>
      </c>
      <c r="O305" s="24">
        <v>173885654</v>
      </c>
      <c r="P305" s="24">
        <v>53567560</v>
      </c>
      <c r="Q305" s="25">
        <v>50438130</v>
      </c>
      <c r="R305" s="25">
        <v>73639872</v>
      </c>
      <c r="S305" s="40">
        <v>177645562</v>
      </c>
      <c r="T305" s="24">
        <v>0</v>
      </c>
      <c r="U305" s="25">
        <v>0</v>
      </c>
      <c r="V305" s="25">
        <v>0</v>
      </c>
      <c r="W305" s="40">
        <v>0</v>
      </c>
    </row>
    <row r="306" spans="1:23" ht="13.5">
      <c r="A306" s="13" t="s">
        <v>41</v>
      </c>
      <c r="B306" s="14" t="s">
        <v>545</v>
      </c>
      <c r="C306" s="15" t="s">
        <v>546</v>
      </c>
      <c r="D306" s="24">
        <v>376630518</v>
      </c>
      <c r="E306" s="25">
        <v>404165231</v>
      </c>
      <c r="F306" s="25">
        <v>322047763</v>
      </c>
      <c r="G306" s="34">
        <f t="shared" si="60"/>
        <v>0.7968220378659935</v>
      </c>
      <c r="H306" s="24">
        <v>55802938</v>
      </c>
      <c r="I306" s="25">
        <v>17153959</v>
      </c>
      <c r="J306" s="25">
        <v>20879115</v>
      </c>
      <c r="K306" s="24">
        <v>93836012</v>
      </c>
      <c r="L306" s="24">
        <v>28107298</v>
      </c>
      <c r="M306" s="25">
        <v>29705447</v>
      </c>
      <c r="N306" s="25">
        <v>61512258</v>
      </c>
      <c r="O306" s="24">
        <v>119325003</v>
      </c>
      <c r="P306" s="24">
        <v>25241758</v>
      </c>
      <c r="Q306" s="25">
        <v>26185984</v>
      </c>
      <c r="R306" s="25">
        <v>57459006</v>
      </c>
      <c r="S306" s="40">
        <v>108886748</v>
      </c>
      <c r="T306" s="24">
        <v>0</v>
      </c>
      <c r="U306" s="25">
        <v>0</v>
      </c>
      <c r="V306" s="25">
        <v>0</v>
      </c>
      <c r="W306" s="40">
        <v>0</v>
      </c>
    </row>
    <row r="307" spans="1:23" ht="13.5">
      <c r="A307" s="16"/>
      <c r="B307" s="17" t="s">
        <v>547</v>
      </c>
      <c r="C307" s="18"/>
      <c r="D307" s="26">
        <f>SUM(D301:D306)</f>
        <v>3362588475</v>
      </c>
      <c r="E307" s="27">
        <f>SUM(E301:E306)</f>
        <v>3408538361</v>
      </c>
      <c r="F307" s="27">
        <f>SUM(F301:F306)</f>
        <v>2437236242</v>
      </c>
      <c r="G307" s="35">
        <f t="shared" si="60"/>
        <v>0.7150385249837592</v>
      </c>
      <c r="H307" s="26">
        <f aca="true" t="shared" si="62" ref="H307:W307">SUM(H301:H306)</f>
        <v>427422074</v>
      </c>
      <c r="I307" s="27">
        <f t="shared" si="62"/>
        <v>225441373</v>
      </c>
      <c r="J307" s="27">
        <f t="shared" si="62"/>
        <v>234500518</v>
      </c>
      <c r="K307" s="26">
        <f t="shared" si="62"/>
        <v>887363965</v>
      </c>
      <c r="L307" s="26">
        <f t="shared" si="62"/>
        <v>240074589</v>
      </c>
      <c r="M307" s="27">
        <f t="shared" si="62"/>
        <v>155611602</v>
      </c>
      <c r="N307" s="27">
        <f t="shared" si="62"/>
        <v>363767425</v>
      </c>
      <c r="O307" s="26">
        <f t="shared" si="62"/>
        <v>759453616</v>
      </c>
      <c r="P307" s="26">
        <f t="shared" si="62"/>
        <v>260232862</v>
      </c>
      <c r="Q307" s="27">
        <f t="shared" si="62"/>
        <v>207106306</v>
      </c>
      <c r="R307" s="27">
        <f t="shared" si="62"/>
        <v>323079493</v>
      </c>
      <c r="S307" s="41">
        <f t="shared" si="62"/>
        <v>790418661</v>
      </c>
      <c r="T307" s="26">
        <f t="shared" si="62"/>
        <v>0</v>
      </c>
      <c r="U307" s="27">
        <f t="shared" si="62"/>
        <v>0</v>
      </c>
      <c r="V307" s="27">
        <f t="shared" si="62"/>
        <v>0</v>
      </c>
      <c r="W307" s="41">
        <f t="shared" si="62"/>
        <v>0</v>
      </c>
    </row>
    <row r="308" spans="1:23" ht="13.5">
      <c r="A308" s="13" t="s">
        <v>26</v>
      </c>
      <c r="B308" s="14" t="s">
        <v>548</v>
      </c>
      <c r="C308" s="15" t="s">
        <v>549</v>
      </c>
      <c r="D308" s="24">
        <v>616616680</v>
      </c>
      <c r="E308" s="25">
        <v>617455292</v>
      </c>
      <c r="F308" s="25">
        <v>450715010</v>
      </c>
      <c r="G308" s="34">
        <f t="shared" si="60"/>
        <v>0.7299557001772364</v>
      </c>
      <c r="H308" s="24">
        <v>108248813</v>
      </c>
      <c r="I308" s="25">
        <v>37221076</v>
      </c>
      <c r="J308" s="25">
        <v>33395880</v>
      </c>
      <c r="K308" s="24">
        <v>178865769</v>
      </c>
      <c r="L308" s="24">
        <v>31192518</v>
      </c>
      <c r="M308" s="25">
        <v>27818032</v>
      </c>
      <c r="N308" s="25">
        <v>76242132</v>
      </c>
      <c r="O308" s="24">
        <v>135252682</v>
      </c>
      <c r="P308" s="24">
        <v>33218957</v>
      </c>
      <c r="Q308" s="25">
        <v>31344308</v>
      </c>
      <c r="R308" s="25">
        <v>72033294</v>
      </c>
      <c r="S308" s="40">
        <v>136596559</v>
      </c>
      <c r="T308" s="24">
        <v>0</v>
      </c>
      <c r="U308" s="25">
        <v>0</v>
      </c>
      <c r="V308" s="25">
        <v>0</v>
      </c>
      <c r="W308" s="40">
        <v>0</v>
      </c>
    </row>
    <row r="309" spans="1:23" ht="13.5">
      <c r="A309" s="13" t="s">
        <v>26</v>
      </c>
      <c r="B309" s="14" t="s">
        <v>550</v>
      </c>
      <c r="C309" s="15" t="s">
        <v>551</v>
      </c>
      <c r="D309" s="24">
        <v>2331776768</v>
      </c>
      <c r="E309" s="25">
        <v>2313315801</v>
      </c>
      <c r="F309" s="25">
        <v>1659195936</v>
      </c>
      <c r="G309" s="34">
        <f t="shared" si="60"/>
        <v>0.7172371084323044</v>
      </c>
      <c r="H309" s="24">
        <v>187753171</v>
      </c>
      <c r="I309" s="25">
        <v>238859327</v>
      </c>
      <c r="J309" s="25">
        <v>157996785</v>
      </c>
      <c r="K309" s="24">
        <v>584609283</v>
      </c>
      <c r="L309" s="24">
        <v>161859152</v>
      </c>
      <c r="M309" s="25">
        <v>157398266</v>
      </c>
      <c r="N309" s="25">
        <v>192720010</v>
      </c>
      <c r="O309" s="24">
        <v>511977428</v>
      </c>
      <c r="P309" s="24">
        <v>194346273</v>
      </c>
      <c r="Q309" s="25">
        <v>198767172</v>
      </c>
      <c r="R309" s="25">
        <v>169495780</v>
      </c>
      <c r="S309" s="40">
        <v>562609225</v>
      </c>
      <c r="T309" s="24">
        <v>0</v>
      </c>
      <c r="U309" s="25">
        <v>0</v>
      </c>
      <c r="V309" s="25">
        <v>0</v>
      </c>
      <c r="W309" s="40">
        <v>0</v>
      </c>
    </row>
    <row r="310" spans="1:23" ht="13.5">
      <c r="A310" s="13" t="s">
        <v>26</v>
      </c>
      <c r="B310" s="14" t="s">
        <v>552</v>
      </c>
      <c r="C310" s="15" t="s">
        <v>553</v>
      </c>
      <c r="D310" s="24">
        <v>1778647259</v>
      </c>
      <c r="E310" s="25">
        <v>1809439633</v>
      </c>
      <c r="F310" s="25">
        <v>1213201744</v>
      </c>
      <c r="G310" s="34">
        <f t="shared" si="60"/>
        <v>0.6704847853854874</v>
      </c>
      <c r="H310" s="24">
        <v>249175917</v>
      </c>
      <c r="I310" s="25">
        <v>109651976</v>
      </c>
      <c r="J310" s="25">
        <v>122440950</v>
      </c>
      <c r="K310" s="24">
        <v>481268843</v>
      </c>
      <c r="L310" s="24">
        <v>109656067</v>
      </c>
      <c r="M310" s="25">
        <v>111202937</v>
      </c>
      <c r="N310" s="25">
        <v>142691163</v>
      </c>
      <c r="O310" s="24">
        <v>363550167</v>
      </c>
      <c r="P310" s="24">
        <v>115049730</v>
      </c>
      <c r="Q310" s="25">
        <v>120832327</v>
      </c>
      <c r="R310" s="25">
        <v>132500677</v>
      </c>
      <c r="S310" s="40">
        <v>368382734</v>
      </c>
      <c r="T310" s="24">
        <v>0</v>
      </c>
      <c r="U310" s="25">
        <v>0</v>
      </c>
      <c r="V310" s="25">
        <v>0</v>
      </c>
      <c r="W310" s="40">
        <v>0</v>
      </c>
    </row>
    <row r="311" spans="1:23" ht="13.5">
      <c r="A311" s="13" t="s">
        <v>26</v>
      </c>
      <c r="B311" s="14" t="s">
        <v>554</v>
      </c>
      <c r="C311" s="15" t="s">
        <v>555</v>
      </c>
      <c r="D311" s="24">
        <v>1175810360</v>
      </c>
      <c r="E311" s="25">
        <v>1185111960</v>
      </c>
      <c r="F311" s="25">
        <v>852700014</v>
      </c>
      <c r="G311" s="34">
        <f t="shared" si="60"/>
        <v>0.7195100908440751</v>
      </c>
      <c r="H311" s="24">
        <v>71432527</v>
      </c>
      <c r="I311" s="25">
        <v>122693431</v>
      </c>
      <c r="J311" s="25">
        <v>96691234</v>
      </c>
      <c r="K311" s="24">
        <v>290817192</v>
      </c>
      <c r="L311" s="24">
        <v>78384539</v>
      </c>
      <c r="M311" s="25">
        <v>76249695</v>
      </c>
      <c r="N311" s="25">
        <v>111366205</v>
      </c>
      <c r="O311" s="24">
        <v>266000439</v>
      </c>
      <c r="P311" s="24">
        <v>68132923</v>
      </c>
      <c r="Q311" s="25">
        <v>73859915</v>
      </c>
      <c r="R311" s="25">
        <v>153889545</v>
      </c>
      <c r="S311" s="40">
        <v>295882383</v>
      </c>
      <c r="T311" s="24">
        <v>0</v>
      </c>
      <c r="U311" s="25">
        <v>0</v>
      </c>
      <c r="V311" s="25">
        <v>0</v>
      </c>
      <c r="W311" s="40">
        <v>0</v>
      </c>
    </row>
    <row r="312" spans="1:23" ht="13.5">
      <c r="A312" s="13" t="s">
        <v>26</v>
      </c>
      <c r="B312" s="14" t="s">
        <v>556</v>
      </c>
      <c r="C312" s="15" t="s">
        <v>557</v>
      </c>
      <c r="D312" s="24">
        <v>737541410</v>
      </c>
      <c r="E312" s="25">
        <v>705315583</v>
      </c>
      <c r="F312" s="25">
        <v>557171341</v>
      </c>
      <c r="G312" s="34">
        <f t="shared" si="60"/>
        <v>0.7899603446022261</v>
      </c>
      <c r="H312" s="24">
        <v>131462490</v>
      </c>
      <c r="I312" s="25">
        <v>36583906</v>
      </c>
      <c r="J312" s="25">
        <v>44590171</v>
      </c>
      <c r="K312" s="24">
        <v>212636567</v>
      </c>
      <c r="L312" s="24">
        <v>42654346</v>
      </c>
      <c r="M312" s="25">
        <v>44317065</v>
      </c>
      <c r="N312" s="25">
        <v>72946524</v>
      </c>
      <c r="O312" s="24">
        <v>159917935</v>
      </c>
      <c r="P312" s="24">
        <v>52921093</v>
      </c>
      <c r="Q312" s="25">
        <v>57373492</v>
      </c>
      <c r="R312" s="25">
        <v>74322254</v>
      </c>
      <c r="S312" s="40">
        <v>184616839</v>
      </c>
      <c r="T312" s="24">
        <v>0</v>
      </c>
      <c r="U312" s="25">
        <v>0</v>
      </c>
      <c r="V312" s="25">
        <v>0</v>
      </c>
      <c r="W312" s="40">
        <v>0</v>
      </c>
    </row>
    <row r="313" spans="1:23" ht="13.5">
      <c r="A313" s="13" t="s">
        <v>41</v>
      </c>
      <c r="B313" s="14" t="s">
        <v>558</v>
      </c>
      <c r="C313" s="15" t="s">
        <v>559</v>
      </c>
      <c r="D313" s="24">
        <v>440805045</v>
      </c>
      <c r="E313" s="25">
        <v>442098493</v>
      </c>
      <c r="F313" s="25">
        <v>354786632</v>
      </c>
      <c r="G313" s="34">
        <f t="shared" si="60"/>
        <v>0.8025058615162481</v>
      </c>
      <c r="H313" s="24">
        <v>104995708</v>
      </c>
      <c r="I313" s="25">
        <v>5964149</v>
      </c>
      <c r="J313" s="25">
        <v>15361718</v>
      </c>
      <c r="K313" s="24">
        <v>126321575</v>
      </c>
      <c r="L313" s="24">
        <v>14259146</v>
      </c>
      <c r="M313" s="25">
        <v>11060202</v>
      </c>
      <c r="N313" s="25">
        <v>79183757</v>
      </c>
      <c r="O313" s="24">
        <v>104503105</v>
      </c>
      <c r="P313" s="24">
        <v>10871484</v>
      </c>
      <c r="Q313" s="25">
        <v>29326619</v>
      </c>
      <c r="R313" s="25">
        <v>83763849</v>
      </c>
      <c r="S313" s="40">
        <v>123961952</v>
      </c>
      <c r="T313" s="24">
        <v>0</v>
      </c>
      <c r="U313" s="25">
        <v>0</v>
      </c>
      <c r="V313" s="25">
        <v>0</v>
      </c>
      <c r="W313" s="40">
        <v>0</v>
      </c>
    </row>
    <row r="314" spans="1:23" ht="13.5">
      <c r="A314" s="16"/>
      <c r="B314" s="17" t="s">
        <v>560</v>
      </c>
      <c r="C314" s="18"/>
      <c r="D314" s="26">
        <f>SUM(D308:D313)</f>
        <v>7081197522</v>
      </c>
      <c r="E314" s="27">
        <f>SUM(E308:E313)</f>
        <v>7072736762</v>
      </c>
      <c r="F314" s="27">
        <f>SUM(F308:F313)</f>
        <v>5087770677</v>
      </c>
      <c r="G314" s="35">
        <f t="shared" si="60"/>
        <v>0.7193496447280898</v>
      </c>
      <c r="H314" s="26">
        <f aca="true" t="shared" si="63" ref="H314:W314">SUM(H308:H313)</f>
        <v>853068626</v>
      </c>
      <c r="I314" s="27">
        <f t="shared" si="63"/>
        <v>550973865</v>
      </c>
      <c r="J314" s="27">
        <f t="shared" si="63"/>
        <v>470476738</v>
      </c>
      <c r="K314" s="26">
        <f t="shared" si="63"/>
        <v>1874519229</v>
      </c>
      <c r="L314" s="26">
        <f t="shared" si="63"/>
        <v>438005768</v>
      </c>
      <c r="M314" s="27">
        <f t="shared" si="63"/>
        <v>428046197</v>
      </c>
      <c r="N314" s="27">
        <f t="shared" si="63"/>
        <v>675149791</v>
      </c>
      <c r="O314" s="26">
        <f t="shared" si="63"/>
        <v>1541201756</v>
      </c>
      <c r="P314" s="26">
        <f t="shared" si="63"/>
        <v>474540460</v>
      </c>
      <c r="Q314" s="27">
        <f t="shared" si="63"/>
        <v>511503833</v>
      </c>
      <c r="R314" s="27">
        <f t="shared" si="63"/>
        <v>686005399</v>
      </c>
      <c r="S314" s="41">
        <f t="shared" si="63"/>
        <v>1672049692</v>
      </c>
      <c r="T314" s="26">
        <f t="shared" si="63"/>
        <v>0</v>
      </c>
      <c r="U314" s="27">
        <f t="shared" si="63"/>
        <v>0</v>
      </c>
      <c r="V314" s="27">
        <f t="shared" si="63"/>
        <v>0</v>
      </c>
      <c r="W314" s="41">
        <f t="shared" si="63"/>
        <v>0</v>
      </c>
    </row>
    <row r="315" spans="1:23" ht="13.5">
      <c r="A315" s="13" t="s">
        <v>26</v>
      </c>
      <c r="B315" s="14" t="s">
        <v>561</v>
      </c>
      <c r="C315" s="15" t="s">
        <v>562</v>
      </c>
      <c r="D315" s="24">
        <v>551060817</v>
      </c>
      <c r="E315" s="25">
        <v>587670446</v>
      </c>
      <c r="F315" s="25">
        <v>322320729</v>
      </c>
      <c r="G315" s="34">
        <f t="shared" si="60"/>
        <v>0.5484719049492579</v>
      </c>
      <c r="H315" s="24">
        <v>66624449</v>
      </c>
      <c r="I315" s="25">
        <v>32384504</v>
      </c>
      <c r="J315" s="25">
        <v>29640745</v>
      </c>
      <c r="K315" s="24">
        <v>128649698</v>
      </c>
      <c r="L315" s="24">
        <v>31688090</v>
      </c>
      <c r="M315" s="25">
        <v>30573109</v>
      </c>
      <c r="N315" s="25">
        <v>32675439</v>
      </c>
      <c r="O315" s="24">
        <v>94936638</v>
      </c>
      <c r="P315" s="24">
        <v>38017316</v>
      </c>
      <c r="Q315" s="25">
        <v>30689990</v>
      </c>
      <c r="R315" s="25">
        <v>30027087</v>
      </c>
      <c r="S315" s="40">
        <v>98734393</v>
      </c>
      <c r="T315" s="24">
        <v>0</v>
      </c>
      <c r="U315" s="25">
        <v>0</v>
      </c>
      <c r="V315" s="25">
        <v>0</v>
      </c>
      <c r="W315" s="40">
        <v>0</v>
      </c>
    </row>
    <row r="316" spans="1:23" ht="13.5">
      <c r="A316" s="13" t="s">
        <v>26</v>
      </c>
      <c r="B316" s="14" t="s">
        <v>563</v>
      </c>
      <c r="C316" s="15" t="s">
        <v>564</v>
      </c>
      <c r="D316" s="24">
        <v>1172360520</v>
      </c>
      <c r="E316" s="25">
        <v>1273359769</v>
      </c>
      <c r="F316" s="25">
        <v>1004081003</v>
      </c>
      <c r="G316" s="34">
        <f t="shared" si="60"/>
        <v>0.7885289196693633</v>
      </c>
      <c r="H316" s="24">
        <v>127334956</v>
      </c>
      <c r="I316" s="25">
        <v>92783834</v>
      </c>
      <c r="J316" s="25">
        <v>92959519</v>
      </c>
      <c r="K316" s="24">
        <v>313078309</v>
      </c>
      <c r="L316" s="24">
        <v>93781205</v>
      </c>
      <c r="M316" s="25">
        <v>95011260</v>
      </c>
      <c r="N316" s="25">
        <v>133567071</v>
      </c>
      <c r="O316" s="24">
        <v>322359536</v>
      </c>
      <c r="P316" s="24">
        <v>96961429</v>
      </c>
      <c r="Q316" s="25">
        <v>153474345</v>
      </c>
      <c r="R316" s="25">
        <v>118207384</v>
      </c>
      <c r="S316" s="40">
        <v>368643158</v>
      </c>
      <c r="T316" s="24">
        <v>0</v>
      </c>
      <c r="U316" s="25">
        <v>0</v>
      </c>
      <c r="V316" s="25">
        <v>0</v>
      </c>
      <c r="W316" s="40">
        <v>0</v>
      </c>
    </row>
    <row r="317" spans="1:23" ht="13.5">
      <c r="A317" s="13" t="s">
        <v>26</v>
      </c>
      <c r="B317" s="14" t="s">
        <v>565</v>
      </c>
      <c r="C317" s="15" t="s">
        <v>566</v>
      </c>
      <c r="D317" s="24">
        <v>334504713</v>
      </c>
      <c r="E317" s="25">
        <v>392026657</v>
      </c>
      <c r="F317" s="25">
        <v>259781339</v>
      </c>
      <c r="G317" s="34">
        <f t="shared" si="60"/>
        <v>0.6626624347129537</v>
      </c>
      <c r="H317" s="24">
        <v>47363558</v>
      </c>
      <c r="I317" s="25">
        <v>34115759</v>
      </c>
      <c r="J317" s="25">
        <v>23560020</v>
      </c>
      <c r="K317" s="24">
        <v>105039337</v>
      </c>
      <c r="L317" s="24">
        <v>21955885</v>
      </c>
      <c r="M317" s="25">
        <v>21637058</v>
      </c>
      <c r="N317" s="25">
        <v>33769227</v>
      </c>
      <c r="O317" s="24">
        <v>77362170</v>
      </c>
      <c r="P317" s="24">
        <v>26028065</v>
      </c>
      <c r="Q317" s="25">
        <v>22047409</v>
      </c>
      <c r="R317" s="25">
        <v>29304358</v>
      </c>
      <c r="S317" s="40">
        <v>77379832</v>
      </c>
      <c r="T317" s="24">
        <v>0</v>
      </c>
      <c r="U317" s="25">
        <v>0</v>
      </c>
      <c r="V317" s="25">
        <v>0</v>
      </c>
      <c r="W317" s="40">
        <v>0</v>
      </c>
    </row>
    <row r="318" spans="1:23" ht="13.5">
      <c r="A318" s="13" t="s">
        <v>26</v>
      </c>
      <c r="B318" s="14" t="s">
        <v>567</v>
      </c>
      <c r="C318" s="15" t="s">
        <v>568</v>
      </c>
      <c r="D318" s="24">
        <v>281845422</v>
      </c>
      <c r="E318" s="25">
        <v>291302137</v>
      </c>
      <c r="F318" s="25">
        <v>203338733</v>
      </c>
      <c r="G318" s="34">
        <f t="shared" si="60"/>
        <v>0.698033784077595</v>
      </c>
      <c r="H318" s="24">
        <v>31568399</v>
      </c>
      <c r="I318" s="25">
        <v>19608182</v>
      </c>
      <c r="J318" s="25">
        <v>20796559</v>
      </c>
      <c r="K318" s="24">
        <v>71973140</v>
      </c>
      <c r="L318" s="24">
        <v>19517879</v>
      </c>
      <c r="M318" s="25">
        <v>18295429</v>
      </c>
      <c r="N318" s="25">
        <v>28690221</v>
      </c>
      <c r="O318" s="24">
        <v>66503529</v>
      </c>
      <c r="P318" s="24">
        <v>24992600</v>
      </c>
      <c r="Q318" s="25">
        <v>15028989</v>
      </c>
      <c r="R318" s="25">
        <v>24840475</v>
      </c>
      <c r="S318" s="40">
        <v>64862064</v>
      </c>
      <c r="T318" s="24">
        <v>0</v>
      </c>
      <c r="U318" s="25">
        <v>0</v>
      </c>
      <c r="V318" s="25">
        <v>0</v>
      </c>
      <c r="W318" s="40">
        <v>0</v>
      </c>
    </row>
    <row r="319" spans="1:23" ht="13.5">
      <c r="A319" s="13" t="s">
        <v>41</v>
      </c>
      <c r="B319" s="14" t="s">
        <v>569</v>
      </c>
      <c r="C319" s="15" t="s">
        <v>570</v>
      </c>
      <c r="D319" s="24">
        <v>218885635</v>
      </c>
      <c r="E319" s="25">
        <v>230565095</v>
      </c>
      <c r="F319" s="25">
        <v>147227691</v>
      </c>
      <c r="G319" s="34">
        <f t="shared" si="60"/>
        <v>0.6385515162214819</v>
      </c>
      <c r="H319" s="24">
        <v>36784690</v>
      </c>
      <c r="I319" s="25">
        <v>10218147</v>
      </c>
      <c r="J319" s="25">
        <v>21067006</v>
      </c>
      <c r="K319" s="24">
        <v>68069843</v>
      </c>
      <c r="L319" s="24">
        <v>13281521</v>
      </c>
      <c r="M319" s="25">
        <v>11145913</v>
      </c>
      <c r="N319" s="25">
        <v>893177</v>
      </c>
      <c r="O319" s="24">
        <v>25320611</v>
      </c>
      <c r="P319" s="24">
        <v>2199510</v>
      </c>
      <c r="Q319" s="25">
        <v>31950681</v>
      </c>
      <c r="R319" s="25">
        <v>19687046</v>
      </c>
      <c r="S319" s="40">
        <v>53837237</v>
      </c>
      <c r="T319" s="24">
        <v>0</v>
      </c>
      <c r="U319" s="25">
        <v>0</v>
      </c>
      <c r="V319" s="25">
        <v>0</v>
      </c>
      <c r="W319" s="40">
        <v>0</v>
      </c>
    </row>
    <row r="320" spans="1:23" ht="13.5">
      <c r="A320" s="16"/>
      <c r="B320" s="17" t="s">
        <v>571</v>
      </c>
      <c r="C320" s="18"/>
      <c r="D320" s="26">
        <f>SUM(D315:D319)</f>
        <v>2558657107</v>
      </c>
      <c r="E320" s="27">
        <f>SUM(E315:E319)</f>
        <v>2774924104</v>
      </c>
      <c r="F320" s="27">
        <f>SUM(F315:F319)</f>
        <v>1936749495</v>
      </c>
      <c r="G320" s="35">
        <f t="shared" si="60"/>
        <v>0.6979468347289977</v>
      </c>
      <c r="H320" s="26">
        <f aca="true" t="shared" si="64" ref="H320:W320">SUM(H315:H319)</f>
        <v>309676052</v>
      </c>
      <c r="I320" s="27">
        <f t="shared" si="64"/>
        <v>189110426</v>
      </c>
      <c r="J320" s="27">
        <f t="shared" si="64"/>
        <v>188023849</v>
      </c>
      <c r="K320" s="26">
        <f t="shared" si="64"/>
        <v>686810327</v>
      </c>
      <c r="L320" s="26">
        <f t="shared" si="64"/>
        <v>180224580</v>
      </c>
      <c r="M320" s="27">
        <f t="shared" si="64"/>
        <v>176662769</v>
      </c>
      <c r="N320" s="27">
        <f t="shared" si="64"/>
        <v>229595135</v>
      </c>
      <c r="O320" s="26">
        <f t="shared" si="64"/>
        <v>586482484</v>
      </c>
      <c r="P320" s="26">
        <f t="shared" si="64"/>
        <v>188198920</v>
      </c>
      <c r="Q320" s="27">
        <f t="shared" si="64"/>
        <v>253191414</v>
      </c>
      <c r="R320" s="27">
        <f t="shared" si="64"/>
        <v>222066350</v>
      </c>
      <c r="S320" s="41">
        <f t="shared" si="64"/>
        <v>663456684</v>
      </c>
      <c r="T320" s="26">
        <f t="shared" si="64"/>
        <v>0</v>
      </c>
      <c r="U320" s="27">
        <f t="shared" si="64"/>
        <v>0</v>
      </c>
      <c r="V320" s="27">
        <f t="shared" si="64"/>
        <v>0</v>
      </c>
      <c r="W320" s="41">
        <f t="shared" si="64"/>
        <v>0</v>
      </c>
    </row>
    <row r="321" spans="1:23" ht="13.5">
      <c r="A321" s="13" t="s">
        <v>26</v>
      </c>
      <c r="B321" s="14" t="s">
        <v>572</v>
      </c>
      <c r="C321" s="15" t="s">
        <v>573</v>
      </c>
      <c r="D321" s="24">
        <v>162083490</v>
      </c>
      <c r="E321" s="25">
        <v>165669268</v>
      </c>
      <c r="F321" s="25">
        <v>103315689</v>
      </c>
      <c r="G321" s="34">
        <f t="shared" si="60"/>
        <v>0.623626157387259</v>
      </c>
      <c r="H321" s="24">
        <v>11909610</v>
      </c>
      <c r="I321" s="25">
        <v>15026127</v>
      </c>
      <c r="J321" s="25">
        <v>8531558</v>
      </c>
      <c r="K321" s="24">
        <v>35467295</v>
      </c>
      <c r="L321" s="24">
        <v>9173202</v>
      </c>
      <c r="M321" s="25">
        <v>9241128</v>
      </c>
      <c r="N321" s="25">
        <v>16856240</v>
      </c>
      <c r="O321" s="24">
        <v>35270570</v>
      </c>
      <c r="P321" s="24">
        <v>10793465</v>
      </c>
      <c r="Q321" s="25">
        <v>5542852</v>
      </c>
      <c r="R321" s="25">
        <v>16241507</v>
      </c>
      <c r="S321" s="40">
        <v>32577824</v>
      </c>
      <c r="T321" s="24">
        <v>0</v>
      </c>
      <c r="U321" s="25">
        <v>0</v>
      </c>
      <c r="V321" s="25">
        <v>0</v>
      </c>
      <c r="W321" s="40">
        <v>0</v>
      </c>
    </row>
    <row r="322" spans="1:23" ht="13.5">
      <c r="A322" s="13" t="s">
        <v>26</v>
      </c>
      <c r="B322" s="14" t="s">
        <v>574</v>
      </c>
      <c r="C322" s="15" t="s">
        <v>575</v>
      </c>
      <c r="D322" s="24">
        <v>480920781</v>
      </c>
      <c r="E322" s="25">
        <v>498242126</v>
      </c>
      <c r="F322" s="25">
        <v>395835640</v>
      </c>
      <c r="G322" s="34">
        <f t="shared" si="60"/>
        <v>0.794464416684028</v>
      </c>
      <c r="H322" s="24">
        <v>147660784</v>
      </c>
      <c r="I322" s="25">
        <v>24647113</v>
      </c>
      <c r="J322" s="25">
        <v>15676248</v>
      </c>
      <c r="K322" s="24">
        <v>187984145</v>
      </c>
      <c r="L322" s="24">
        <v>31675591</v>
      </c>
      <c r="M322" s="25">
        <v>31368976</v>
      </c>
      <c r="N322" s="25">
        <v>41783321</v>
      </c>
      <c r="O322" s="24">
        <v>104827888</v>
      </c>
      <c r="P322" s="24">
        <v>30476742</v>
      </c>
      <c r="Q322" s="25">
        <v>32701025</v>
      </c>
      <c r="R322" s="25">
        <v>39845840</v>
      </c>
      <c r="S322" s="40">
        <v>103023607</v>
      </c>
      <c r="T322" s="24">
        <v>0</v>
      </c>
      <c r="U322" s="25">
        <v>0</v>
      </c>
      <c r="V322" s="25">
        <v>0</v>
      </c>
      <c r="W322" s="40">
        <v>0</v>
      </c>
    </row>
    <row r="323" spans="1:23" ht="13.5">
      <c r="A323" s="13" t="s">
        <v>26</v>
      </c>
      <c r="B323" s="14" t="s">
        <v>576</v>
      </c>
      <c r="C323" s="15" t="s">
        <v>577</v>
      </c>
      <c r="D323" s="24">
        <v>1121718752</v>
      </c>
      <c r="E323" s="25">
        <v>1154319069</v>
      </c>
      <c r="F323" s="25">
        <v>840408130</v>
      </c>
      <c r="G323" s="34">
        <f t="shared" si="60"/>
        <v>0.728055312062076</v>
      </c>
      <c r="H323" s="24">
        <v>117860434</v>
      </c>
      <c r="I323" s="25">
        <v>68417017</v>
      </c>
      <c r="J323" s="25">
        <v>80472772</v>
      </c>
      <c r="K323" s="24">
        <v>266750223</v>
      </c>
      <c r="L323" s="24">
        <v>83444885</v>
      </c>
      <c r="M323" s="25">
        <v>83254408</v>
      </c>
      <c r="N323" s="25">
        <v>122587047</v>
      </c>
      <c r="O323" s="24">
        <v>289286340</v>
      </c>
      <c r="P323" s="24">
        <v>85209744</v>
      </c>
      <c r="Q323" s="25">
        <v>88206968</v>
      </c>
      <c r="R323" s="25">
        <v>110954855</v>
      </c>
      <c r="S323" s="40">
        <v>284371567</v>
      </c>
      <c r="T323" s="24">
        <v>0</v>
      </c>
      <c r="U323" s="25">
        <v>0</v>
      </c>
      <c r="V323" s="25">
        <v>0</v>
      </c>
      <c r="W323" s="40">
        <v>0</v>
      </c>
    </row>
    <row r="324" spans="1:23" ht="13.5">
      <c r="A324" s="13" t="s">
        <v>26</v>
      </c>
      <c r="B324" s="14" t="s">
        <v>578</v>
      </c>
      <c r="C324" s="15" t="s">
        <v>579</v>
      </c>
      <c r="D324" s="24">
        <v>2203433630</v>
      </c>
      <c r="E324" s="25">
        <v>2282734497</v>
      </c>
      <c r="F324" s="25">
        <v>1368117947</v>
      </c>
      <c r="G324" s="34">
        <f t="shared" si="60"/>
        <v>0.599332926714867</v>
      </c>
      <c r="H324" s="24">
        <v>104431625</v>
      </c>
      <c r="I324" s="25">
        <v>132686620</v>
      </c>
      <c r="J324" s="25">
        <v>185669012</v>
      </c>
      <c r="K324" s="24">
        <v>422787257</v>
      </c>
      <c r="L324" s="24">
        <v>121016079</v>
      </c>
      <c r="M324" s="25">
        <v>124674075</v>
      </c>
      <c r="N324" s="25">
        <v>170129505</v>
      </c>
      <c r="O324" s="24">
        <v>415819659</v>
      </c>
      <c r="P324" s="24">
        <v>117384029</v>
      </c>
      <c r="Q324" s="25">
        <v>285879262</v>
      </c>
      <c r="R324" s="25">
        <v>126247740</v>
      </c>
      <c r="S324" s="40">
        <v>529511031</v>
      </c>
      <c r="T324" s="24">
        <v>0</v>
      </c>
      <c r="U324" s="25">
        <v>0</v>
      </c>
      <c r="V324" s="25">
        <v>0</v>
      </c>
      <c r="W324" s="40">
        <v>0</v>
      </c>
    </row>
    <row r="325" spans="1:23" ht="13.5">
      <c r="A325" s="13" t="s">
        <v>26</v>
      </c>
      <c r="B325" s="14" t="s">
        <v>580</v>
      </c>
      <c r="C325" s="15" t="s">
        <v>581</v>
      </c>
      <c r="D325" s="24">
        <v>625754394</v>
      </c>
      <c r="E325" s="25">
        <v>629745569</v>
      </c>
      <c r="F325" s="25">
        <v>499261983</v>
      </c>
      <c r="G325" s="34">
        <f t="shared" si="60"/>
        <v>0.7927995171014851</v>
      </c>
      <c r="H325" s="24">
        <v>208557484</v>
      </c>
      <c r="I325" s="25">
        <v>29798294</v>
      </c>
      <c r="J325" s="25">
        <v>44438148</v>
      </c>
      <c r="K325" s="24">
        <v>282793926</v>
      </c>
      <c r="L325" s="24">
        <v>27488645</v>
      </c>
      <c r="M325" s="25">
        <v>30565064</v>
      </c>
      <c r="N325" s="25">
        <v>53989707</v>
      </c>
      <c r="O325" s="24">
        <v>112043416</v>
      </c>
      <c r="P325" s="24">
        <v>31403894</v>
      </c>
      <c r="Q325" s="25">
        <v>26630403</v>
      </c>
      <c r="R325" s="25">
        <v>46390344</v>
      </c>
      <c r="S325" s="40">
        <v>104424641</v>
      </c>
      <c r="T325" s="24">
        <v>0</v>
      </c>
      <c r="U325" s="25">
        <v>0</v>
      </c>
      <c r="V325" s="25">
        <v>0</v>
      </c>
      <c r="W325" s="40">
        <v>0</v>
      </c>
    </row>
    <row r="326" spans="1:23" ht="13.5">
      <c r="A326" s="13" t="s">
        <v>26</v>
      </c>
      <c r="B326" s="14" t="s">
        <v>582</v>
      </c>
      <c r="C326" s="15" t="s">
        <v>583</v>
      </c>
      <c r="D326" s="24">
        <v>754363468</v>
      </c>
      <c r="E326" s="25">
        <v>709094251</v>
      </c>
      <c r="F326" s="25">
        <v>507564316</v>
      </c>
      <c r="G326" s="34">
        <f t="shared" si="60"/>
        <v>0.7157924567632689</v>
      </c>
      <c r="H326" s="24">
        <v>96925439</v>
      </c>
      <c r="I326" s="25">
        <v>43759494</v>
      </c>
      <c r="J326" s="25">
        <v>45587995</v>
      </c>
      <c r="K326" s="24">
        <v>186272928</v>
      </c>
      <c r="L326" s="24">
        <v>47844174</v>
      </c>
      <c r="M326" s="25">
        <v>41123608</v>
      </c>
      <c r="N326" s="25">
        <v>78507105</v>
      </c>
      <c r="O326" s="24">
        <v>167474887</v>
      </c>
      <c r="P326" s="24">
        <v>47492078</v>
      </c>
      <c r="Q326" s="25">
        <v>44746219</v>
      </c>
      <c r="R326" s="25">
        <v>61578204</v>
      </c>
      <c r="S326" s="40">
        <v>153816501</v>
      </c>
      <c r="T326" s="24">
        <v>0</v>
      </c>
      <c r="U326" s="25">
        <v>0</v>
      </c>
      <c r="V326" s="25">
        <v>0</v>
      </c>
      <c r="W326" s="40">
        <v>0</v>
      </c>
    </row>
    <row r="327" spans="1:23" ht="13.5">
      <c r="A327" s="13" t="s">
        <v>26</v>
      </c>
      <c r="B327" s="14" t="s">
        <v>584</v>
      </c>
      <c r="C327" s="15" t="s">
        <v>585</v>
      </c>
      <c r="D327" s="24">
        <v>966942043</v>
      </c>
      <c r="E327" s="25">
        <v>965833684</v>
      </c>
      <c r="F327" s="25">
        <v>703473323</v>
      </c>
      <c r="G327" s="34">
        <f t="shared" si="60"/>
        <v>0.7283586549669353</v>
      </c>
      <c r="H327" s="24">
        <v>353014934</v>
      </c>
      <c r="I327" s="25">
        <v>40482785</v>
      </c>
      <c r="J327" s="25">
        <v>37543160</v>
      </c>
      <c r="K327" s="24">
        <v>431040879</v>
      </c>
      <c r="L327" s="24">
        <v>30199164</v>
      </c>
      <c r="M327" s="25">
        <v>35601154</v>
      </c>
      <c r="N327" s="25">
        <v>33489055</v>
      </c>
      <c r="O327" s="24">
        <v>99289373</v>
      </c>
      <c r="P327" s="24">
        <v>78235308</v>
      </c>
      <c r="Q327" s="25">
        <v>30978758</v>
      </c>
      <c r="R327" s="25">
        <v>63929005</v>
      </c>
      <c r="S327" s="40">
        <v>173143071</v>
      </c>
      <c r="T327" s="24">
        <v>0</v>
      </c>
      <c r="U327" s="25">
        <v>0</v>
      </c>
      <c r="V327" s="25">
        <v>0</v>
      </c>
      <c r="W327" s="40">
        <v>0</v>
      </c>
    </row>
    <row r="328" spans="1:23" ht="13.5">
      <c r="A328" s="13" t="s">
        <v>41</v>
      </c>
      <c r="B328" s="14" t="s">
        <v>586</v>
      </c>
      <c r="C328" s="15" t="s">
        <v>587</v>
      </c>
      <c r="D328" s="24">
        <v>413034608</v>
      </c>
      <c r="E328" s="25">
        <v>401737898</v>
      </c>
      <c r="F328" s="25">
        <v>307820020</v>
      </c>
      <c r="G328" s="34">
        <f t="shared" si="60"/>
        <v>0.7662210150758543</v>
      </c>
      <c r="H328" s="24">
        <v>67571665</v>
      </c>
      <c r="I328" s="25">
        <v>7748118</v>
      </c>
      <c r="J328" s="25">
        <v>38173424</v>
      </c>
      <c r="K328" s="24">
        <v>113493207</v>
      </c>
      <c r="L328" s="24">
        <v>10869734</v>
      </c>
      <c r="M328" s="25">
        <v>18022055</v>
      </c>
      <c r="N328" s="25">
        <v>71996867</v>
      </c>
      <c r="O328" s="24">
        <v>100888656</v>
      </c>
      <c r="P328" s="24">
        <v>14604115</v>
      </c>
      <c r="Q328" s="25">
        <v>17682448</v>
      </c>
      <c r="R328" s="25">
        <v>61151594</v>
      </c>
      <c r="S328" s="40">
        <v>93438157</v>
      </c>
      <c r="T328" s="24">
        <v>0</v>
      </c>
      <c r="U328" s="25">
        <v>0</v>
      </c>
      <c r="V328" s="25">
        <v>0</v>
      </c>
      <c r="W328" s="40">
        <v>0</v>
      </c>
    </row>
    <row r="329" spans="1:23" ht="13.5">
      <c r="A329" s="16"/>
      <c r="B329" s="17" t="s">
        <v>588</v>
      </c>
      <c r="C329" s="18"/>
      <c r="D329" s="26">
        <f>SUM(D321:D328)</f>
        <v>6728251166</v>
      </c>
      <c r="E329" s="27">
        <f>SUM(E321:E328)</f>
        <v>6807376362</v>
      </c>
      <c r="F329" s="27">
        <f>SUM(F321:F328)</f>
        <v>4725797048</v>
      </c>
      <c r="G329" s="35">
        <f t="shared" si="60"/>
        <v>0.6942170957933588</v>
      </c>
      <c r="H329" s="26">
        <f aca="true" t="shared" si="65" ref="H329:W329">SUM(H321:H328)</f>
        <v>1107931975</v>
      </c>
      <c r="I329" s="27">
        <f t="shared" si="65"/>
        <v>362565568</v>
      </c>
      <c r="J329" s="27">
        <f t="shared" si="65"/>
        <v>456092317</v>
      </c>
      <c r="K329" s="26">
        <f t="shared" si="65"/>
        <v>1926589860</v>
      </c>
      <c r="L329" s="26">
        <f t="shared" si="65"/>
        <v>361711474</v>
      </c>
      <c r="M329" s="27">
        <f t="shared" si="65"/>
        <v>373850468</v>
      </c>
      <c r="N329" s="27">
        <f t="shared" si="65"/>
        <v>589338847</v>
      </c>
      <c r="O329" s="26">
        <f t="shared" si="65"/>
        <v>1324900789</v>
      </c>
      <c r="P329" s="26">
        <f t="shared" si="65"/>
        <v>415599375</v>
      </c>
      <c r="Q329" s="27">
        <f t="shared" si="65"/>
        <v>532367935</v>
      </c>
      <c r="R329" s="27">
        <f t="shared" si="65"/>
        <v>526339089</v>
      </c>
      <c r="S329" s="41">
        <f t="shared" si="65"/>
        <v>1474306399</v>
      </c>
      <c r="T329" s="26">
        <f t="shared" si="65"/>
        <v>0</v>
      </c>
      <c r="U329" s="27">
        <f t="shared" si="65"/>
        <v>0</v>
      </c>
      <c r="V329" s="27">
        <f t="shared" si="65"/>
        <v>0</v>
      </c>
      <c r="W329" s="41">
        <f t="shared" si="65"/>
        <v>0</v>
      </c>
    </row>
    <row r="330" spans="1:23" ht="13.5">
      <c r="A330" s="13" t="s">
        <v>26</v>
      </c>
      <c r="B330" s="14" t="s">
        <v>589</v>
      </c>
      <c r="C330" s="15" t="s">
        <v>590</v>
      </c>
      <c r="D330" s="24">
        <v>82575300</v>
      </c>
      <c r="E330" s="25">
        <v>84350568</v>
      </c>
      <c r="F330" s="25">
        <v>71426815</v>
      </c>
      <c r="G330" s="34">
        <f t="shared" si="60"/>
        <v>0.8467852285238909</v>
      </c>
      <c r="H330" s="24">
        <v>13333925</v>
      </c>
      <c r="I330" s="25">
        <v>2338201</v>
      </c>
      <c r="J330" s="25">
        <v>2629463</v>
      </c>
      <c r="K330" s="24">
        <v>18301589</v>
      </c>
      <c r="L330" s="24">
        <v>10764874</v>
      </c>
      <c r="M330" s="25">
        <v>15817195</v>
      </c>
      <c r="N330" s="25">
        <v>9803541</v>
      </c>
      <c r="O330" s="24">
        <v>36385610</v>
      </c>
      <c r="P330" s="24">
        <v>5388759</v>
      </c>
      <c r="Q330" s="25">
        <v>5366098</v>
      </c>
      <c r="R330" s="25">
        <v>5984759</v>
      </c>
      <c r="S330" s="40">
        <v>16739616</v>
      </c>
      <c r="T330" s="24">
        <v>0</v>
      </c>
      <c r="U330" s="25">
        <v>0</v>
      </c>
      <c r="V330" s="25">
        <v>0</v>
      </c>
      <c r="W330" s="40">
        <v>0</v>
      </c>
    </row>
    <row r="331" spans="1:23" ht="13.5">
      <c r="A331" s="13" t="s">
        <v>26</v>
      </c>
      <c r="B331" s="14" t="s">
        <v>591</v>
      </c>
      <c r="C331" s="15" t="s">
        <v>592</v>
      </c>
      <c r="D331" s="24">
        <v>70893030</v>
      </c>
      <c r="E331" s="25">
        <v>71563200</v>
      </c>
      <c r="F331" s="25">
        <v>55387716</v>
      </c>
      <c r="G331" s="34">
        <f t="shared" si="60"/>
        <v>0.7739692467636998</v>
      </c>
      <c r="H331" s="24">
        <v>11814079</v>
      </c>
      <c r="I331" s="25">
        <v>3973121</v>
      </c>
      <c r="J331" s="25">
        <v>3246667</v>
      </c>
      <c r="K331" s="24">
        <v>19033867</v>
      </c>
      <c r="L331" s="24">
        <v>3790791</v>
      </c>
      <c r="M331" s="25">
        <v>4049583</v>
      </c>
      <c r="N331" s="25">
        <v>10346127</v>
      </c>
      <c r="O331" s="24">
        <v>18186501</v>
      </c>
      <c r="P331" s="24">
        <v>3590194</v>
      </c>
      <c r="Q331" s="25">
        <v>3567407</v>
      </c>
      <c r="R331" s="25">
        <v>11009747</v>
      </c>
      <c r="S331" s="40">
        <v>18167348</v>
      </c>
      <c r="T331" s="24">
        <v>0</v>
      </c>
      <c r="U331" s="25">
        <v>0</v>
      </c>
      <c r="V331" s="25">
        <v>0</v>
      </c>
      <c r="W331" s="40">
        <v>0</v>
      </c>
    </row>
    <row r="332" spans="1:23" ht="13.5">
      <c r="A332" s="13" t="s">
        <v>26</v>
      </c>
      <c r="B332" s="14" t="s">
        <v>593</v>
      </c>
      <c r="C332" s="15" t="s">
        <v>594</v>
      </c>
      <c r="D332" s="24">
        <v>321580010</v>
      </c>
      <c r="E332" s="25">
        <v>368318475</v>
      </c>
      <c r="F332" s="25">
        <v>157737308</v>
      </c>
      <c r="G332" s="34">
        <f t="shared" si="60"/>
        <v>0.4282633609405556</v>
      </c>
      <c r="H332" s="24">
        <v>680555</v>
      </c>
      <c r="I332" s="25">
        <v>0</v>
      </c>
      <c r="J332" s="25">
        <v>21428954</v>
      </c>
      <c r="K332" s="24">
        <v>22109509</v>
      </c>
      <c r="L332" s="24">
        <v>15788958</v>
      </c>
      <c r="M332" s="25">
        <v>13122112</v>
      </c>
      <c r="N332" s="25">
        <v>35330039</v>
      </c>
      <c r="O332" s="24">
        <v>64241109</v>
      </c>
      <c r="P332" s="24">
        <v>24403019</v>
      </c>
      <c r="Q332" s="25">
        <v>16601620</v>
      </c>
      <c r="R332" s="25">
        <v>30382051</v>
      </c>
      <c r="S332" s="40">
        <v>71386690</v>
      </c>
      <c r="T332" s="24">
        <v>0</v>
      </c>
      <c r="U332" s="25">
        <v>0</v>
      </c>
      <c r="V332" s="25">
        <v>0</v>
      </c>
      <c r="W332" s="40">
        <v>0</v>
      </c>
    </row>
    <row r="333" spans="1:23" ht="13.5">
      <c r="A333" s="13" t="s">
        <v>41</v>
      </c>
      <c r="B333" s="14" t="s">
        <v>595</v>
      </c>
      <c r="C333" s="15" t="s">
        <v>596</v>
      </c>
      <c r="D333" s="24">
        <v>97236664</v>
      </c>
      <c r="E333" s="25">
        <v>104426799</v>
      </c>
      <c r="F333" s="25">
        <v>46567897</v>
      </c>
      <c r="G333" s="34">
        <f t="shared" si="60"/>
        <v>0.4459381829754257</v>
      </c>
      <c r="H333" s="24">
        <v>2149</v>
      </c>
      <c r="I333" s="25">
        <v>76221</v>
      </c>
      <c r="J333" s="25">
        <v>3979524</v>
      </c>
      <c r="K333" s="24">
        <v>4057894</v>
      </c>
      <c r="L333" s="24">
        <v>4346118</v>
      </c>
      <c r="M333" s="25">
        <v>5376795</v>
      </c>
      <c r="N333" s="25">
        <v>10546152</v>
      </c>
      <c r="O333" s="24">
        <v>20269065</v>
      </c>
      <c r="P333" s="24">
        <v>14421367</v>
      </c>
      <c r="Q333" s="25">
        <v>-8588025</v>
      </c>
      <c r="R333" s="25">
        <v>16407596</v>
      </c>
      <c r="S333" s="40">
        <v>22240938</v>
      </c>
      <c r="T333" s="24">
        <v>0</v>
      </c>
      <c r="U333" s="25">
        <v>0</v>
      </c>
      <c r="V333" s="25">
        <v>0</v>
      </c>
      <c r="W333" s="40">
        <v>0</v>
      </c>
    </row>
    <row r="334" spans="1:23" ht="13.5">
      <c r="A334" s="16"/>
      <c r="B334" s="17" t="s">
        <v>597</v>
      </c>
      <c r="C334" s="18"/>
      <c r="D334" s="26">
        <f>SUM(D330:D333)</f>
        <v>572285004</v>
      </c>
      <c r="E334" s="27">
        <f>SUM(E330:E333)</f>
        <v>628659042</v>
      </c>
      <c r="F334" s="27">
        <f>SUM(F330:F333)</f>
        <v>331119736</v>
      </c>
      <c r="G334" s="35">
        <f t="shared" si="60"/>
        <v>0.5267079829896092</v>
      </c>
      <c r="H334" s="26">
        <f aca="true" t="shared" si="66" ref="H334:W334">SUM(H330:H333)</f>
        <v>25830708</v>
      </c>
      <c r="I334" s="27">
        <f t="shared" si="66"/>
        <v>6387543</v>
      </c>
      <c r="J334" s="27">
        <f t="shared" si="66"/>
        <v>31284608</v>
      </c>
      <c r="K334" s="26">
        <f t="shared" si="66"/>
        <v>63502859</v>
      </c>
      <c r="L334" s="26">
        <f t="shared" si="66"/>
        <v>34690741</v>
      </c>
      <c r="M334" s="27">
        <f t="shared" si="66"/>
        <v>38365685</v>
      </c>
      <c r="N334" s="27">
        <f t="shared" si="66"/>
        <v>66025859</v>
      </c>
      <c r="O334" s="26">
        <f t="shared" si="66"/>
        <v>139082285</v>
      </c>
      <c r="P334" s="26">
        <f t="shared" si="66"/>
        <v>47803339</v>
      </c>
      <c r="Q334" s="27">
        <f t="shared" si="66"/>
        <v>16947100</v>
      </c>
      <c r="R334" s="27">
        <f t="shared" si="66"/>
        <v>63784153</v>
      </c>
      <c r="S334" s="41">
        <f t="shared" si="66"/>
        <v>128534592</v>
      </c>
      <c r="T334" s="26">
        <f t="shared" si="66"/>
        <v>0</v>
      </c>
      <c r="U334" s="27">
        <f t="shared" si="66"/>
        <v>0</v>
      </c>
      <c r="V334" s="27">
        <f t="shared" si="66"/>
        <v>0</v>
      </c>
      <c r="W334" s="41">
        <f t="shared" si="66"/>
        <v>0</v>
      </c>
    </row>
    <row r="335" spans="1:23" ht="13.5">
      <c r="A335" s="16"/>
      <c r="B335" s="17" t="s">
        <v>598</v>
      </c>
      <c r="C335" s="18"/>
      <c r="D335" s="26">
        <f>SUM(D299,D301:D306,D308:D313,D315:D319,D321:D328,D330:D333)</f>
        <v>61397521668</v>
      </c>
      <c r="E335" s="27">
        <f>SUM(E299,E301:E306,E308:E313,E315:E319,E321:E328,E330:E333)</f>
        <v>62536133116</v>
      </c>
      <c r="F335" s="27">
        <f>SUM(F299,F301:F306,F308:F313,F315:F319,F321:F328,F330:F333)</f>
        <v>47830661505</v>
      </c>
      <c r="G335" s="35">
        <f t="shared" si="60"/>
        <v>0.7648484023832683</v>
      </c>
      <c r="H335" s="26">
        <f aca="true" t="shared" si="67" ref="H335:W335">SUM(H299,H301:H306,H308:H313,H315:H319,H321:H328,H330:H333)</f>
        <v>6780973006</v>
      </c>
      <c r="I335" s="27">
        <f t="shared" si="67"/>
        <v>5467711666</v>
      </c>
      <c r="J335" s="27">
        <f t="shared" si="67"/>
        <v>4462720464</v>
      </c>
      <c r="K335" s="26">
        <f t="shared" si="67"/>
        <v>16711405136</v>
      </c>
      <c r="L335" s="26">
        <f t="shared" si="67"/>
        <v>4440061103</v>
      </c>
      <c r="M335" s="27">
        <f t="shared" si="67"/>
        <v>4278343763</v>
      </c>
      <c r="N335" s="27">
        <f t="shared" si="67"/>
        <v>6624646176</v>
      </c>
      <c r="O335" s="26">
        <f t="shared" si="67"/>
        <v>15343051042</v>
      </c>
      <c r="P335" s="26">
        <f t="shared" si="67"/>
        <v>4653378234</v>
      </c>
      <c r="Q335" s="27">
        <f t="shared" si="67"/>
        <v>4571263938</v>
      </c>
      <c r="R335" s="27">
        <f t="shared" si="67"/>
        <v>6551563155</v>
      </c>
      <c r="S335" s="41">
        <f t="shared" si="67"/>
        <v>15776205327</v>
      </c>
      <c r="T335" s="26">
        <f t="shared" si="67"/>
        <v>0</v>
      </c>
      <c r="U335" s="27">
        <f t="shared" si="67"/>
        <v>0</v>
      </c>
      <c r="V335" s="27">
        <f t="shared" si="67"/>
        <v>0</v>
      </c>
      <c r="W335" s="41">
        <f t="shared" si="67"/>
        <v>0</v>
      </c>
    </row>
    <row r="336" spans="1:23" ht="13.5">
      <c r="A336" s="19"/>
      <c r="B336" s="20" t="s">
        <v>599</v>
      </c>
      <c r="C336" s="21"/>
      <c r="D336" s="30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409077587877</v>
      </c>
      <c r="E336" s="31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420204969230</v>
      </c>
      <c r="F336" s="31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292456249338</v>
      </c>
      <c r="G336" s="37">
        <f t="shared" si="60"/>
        <v>0.6959847473339219</v>
      </c>
      <c r="H336" s="30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51799305843</v>
      </c>
      <c r="I336" s="31">
        <f t="shared" si="68"/>
        <v>31621283950</v>
      </c>
      <c r="J336" s="31">
        <f t="shared" si="68"/>
        <v>26011210651</v>
      </c>
      <c r="K336" s="30">
        <f t="shared" si="68"/>
        <v>109431800444</v>
      </c>
      <c r="L336" s="30">
        <f t="shared" si="68"/>
        <v>24557584778</v>
      </c>
      <c r="M336" s="31">
        <f t="shared" si="68"/>
        <v>23225180231</v>
      </c>
      <c r="N336" s="31">
        <f t="shared" si="68"/>
        <v>42185987782</v>
      </c>
      <c r="O336" s="30">
        <f t="shared" si="68"/>
        <v>89968752791</v>
      </c>
      <c r="P336" s="30">
        <f t="shared" si="68"/>
        <v>28113109068</v>
      </c>
      <c r="Q336" s="31">
        <f t="shared" si="68"/>
        <v>25759374573</v>
      </c>
      <c r="R336" s="31">
        <f t="shared" si="68"/>
        <v>39183212462</v>
      </c>
      <c r="S336" s="43">
        <f t="shared" si="68"/>
        <v>93055696103</v>
      </c>
      <c r="T336" s="30">
        <f t="shared" si="68"/>
        <v>0</v>
      </c>
      <c r="U336" s="31">
        <f t="shared" si="68"/>
        <v>0</v>
      </c>
      <c r="V336" s="31">
        <f t="shared" si="68"/>
        <v>0</v>
      </c>
      <c r="W336" s="43">
        <f t="shared" si="68"/>
        <v>0</v>
      </c>
    </row>
    <row r="337" spans="1:23" ht="12.75">
      <c r="A337" s="47" t="s">
        <v>605</v>
      </c>
      <c r="B337" s="23"/>
      <c r="C337" s="22"/>
      <c r="D337" s="32"/>
      <c r="E337" s="32"/>
      <c r="F337" s="32"/>
      <c r="G337" s="38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22"/>
      <c r="B338" s="23"/>
      <c r="C338" s="22"/>
      <c r="D338" s="32"/>
      <c r="E338" s="32"/>
      <c r="F338" s="32"/>
      <c r="G338" s="38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22"/>
      <c r="B339" s="23"/>
      <c r="C339" s="22"/>
      <c r="D339" s="32"/>
      <c r="E339" s="32"/>
      <c r="F339" s="32"/>
      <c r="G339" s="38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22"/>
      <c r="B340" s="23"/>
      <c r="C340" s="22"/>
      <c r="D340" s="32"/>
      <c r="E340" s="32"/>
      <c r="F340" s="32"/>
      <c r="G340" s="38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22"/>
      <c r="B341" s="23"/>
      <c r="C341" s="22"/>
      <c r="D341" s="32"/>
      <c r="E341" s="32"/>
      <c r="F341" s="32"/>
      <c r="G341" s="38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22"/>
      <c r="B342" s="23"/>
      <c r="C342" s="22"/>
      <c r="D342" s="32"/>
      <c r="E342" s="32"/>
      <c r="F342" s="32"/>
      <c r="G342" s="38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22"/>
      <c r="B343" s="23"/>
      <c r="C343" s="22"/>
      <c r="D343" s="32"/>
      <c r="E343" s="32"/>
      <c r="F343" s="32"/>
      <c r="G343" s="38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22"/>
      <c r="B344" s="23"/>
      <c r="C344" s="22"/>
      <c r="D344" s="32"/>
      <c r="E344" s="32"/>
      <c r="F344" s="32"/>
      <c r="G344" s="3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22"/>
      <c r="B345" s="23"/>
      <c r="C345" s="22"/>
      <c r="D345" s="32"/>
      <c r="E345" s="32"/>
      <c r="F345" s="32"/>
      <c r="G345" s="38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22"/>
      <c r="B346" s="23"/>
      <c r="C346" s="22"/>
      <c r="D346" s="32"/>
      <c r="E346" s="32"/>
      <c r="F346" s="32"/>
      <c r="G346" s="38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22"/>
      <c r="B347" s="23"/>
      <c r="C347" s="22"/>
      <c r="D347" s="32"/>
      <c r="E347" s="32"/>
      <c r="F347" s="32"/>
      <c r="G347" s="38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22"/>
      <c r="B348" s="23"/>
      <c r="C348" s="22"/>
      <c r="D348" s="32"/>
      <c r="E348" s="32"/>
      <c r="F348" s="32"/>
      <c r="G348" s="38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22"/>
      <c r="B349" s="23"/>
      <c r="C349" s="22"/>
      <c r="D349" s="32"/>
      <c r="E349" s="32"/>
      <c r="F349" s="32"/>
      <c r="G349" s="38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22"/>
      <c r="B350" s="23"/>
      <c r="C350" s="22"/>
      <c r="D350" s="32"/>
      <c r="E350" s="32"/>
      <c r="F350" s="32"/>
      <c r="G350" s="3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22"/>
      <c r="B351" s="23"/>
      <c r="C351" s="22"/>
      <c r="D351" s="32"/>
      <c r="E351" s="32"/>
      <c r="F351" s="32"/>
      <c r="G351" s="3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22"/>
      <c r="B352" s="23"/>
      <c r="C352" s="22"/>
      <c r="D352" s="32"/>
      <c r="E352" s="32"/>
      <c r="F352" s="32"/>
      <c r="G352" s="3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22"/>
      <c r="B353" s="23"/>
      <c r="C353" s="22"/>
      <c r="D353" s="32"/>
      <c r="E353" s="32"/>
      <c r="F353" s="32"/>
      <c r="G353" s="3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22"/>
      <c r="B354" s="23"/>
      <c r="C354" s="22"/>
      <c r="D354" s="32"/>
      <c r="E354" s="32"/>
      <c r="F354" s="32"/>
      <c r="G354" s="38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22"/>
      <c r="B355" s="23"/>
      <c r="C355" s="22"/>
      <c r="D355" s="32"/>
      <c r="E355" s="32"/>
      <c r="F355" s="32"/>
      <c r="G355" s="38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22"/>
      <c r="B356" s="23"/>
      <c r="C356" s="22"/>
      <c r="D356" s="32"/>
      <c r="E356" s="32"/>
      <c r="F356" s="32"/>
      <c r="G356" s="38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22"/>
      <c r="B357" s="23"/>
      <c r="C357" s="22"/>
      <c r="D357" s="32"/>
      <c r="E357" s="32"/>
      <c r="F357" s="32"/>
      <c r="G357" s="38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2:23" ht="12.75">
      <c r="B358" s="1"/>
      <c r="D358" s="33"/>
      <c r="E358" s="33"/>
      <c r="F358" s="33"/>
      <c r="G358" s="39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2:23" ht="12.75">
      <c r="B359" s="1"/>
      <c r="D359" s="33"/>
      <c r="E359" s="33"/>
      <c r="F359" s="33"/>
      <c r="G359" s="39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1" max="255" man="1"/>
    <brk id="99" max="255" man="1"/>
    <brk id="147" max="255" man="1"/>
    <brk id="202" max="255" man="1"/>
    <brk id="257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2020-05-15T12:23:05Z</dcterms:created>
  <dcterms:modified xsi:type="dcterms:W3CDTF">2020-05-26T13:19:46Z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